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'ЗФ'!$A$1:$G$127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<sst xmlns="http://schemas.openxmlformats.org/spreadsheetml/2006/main" count="249" uniqueCount="213">
  <si>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</si>
  <si>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</si>
  <si>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</si>
  <si>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</si>
  <si>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</si>
  <si>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</si>
  <si>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</si>
  <si>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</si>
  <si>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</si>
  <si>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</si>
  <si>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</si>
  <si>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</si>
  <si>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</si>
  <si>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</si>
  <si>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</si>
  <si>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</si>
  <si>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</si>
  <si>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</si>
  <si>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</si>
  <si>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</si>
  <si>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</si>
  <si>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</si>
  <si>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</si>
  <si>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</si>
  <si>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</si>
  <si>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</si>
  <si>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</si>
  <si>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</si>
  <si>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</si>
  <si>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</si>
  <si>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</si>
  <si>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</si>
  <si>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</si>
  <si>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</si>
  <si>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</si>
  <si>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</si>
  <si>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</si>
  <si>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</si>
  <si>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</si>
  <si>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</si>
  <si>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</si>
  <si>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</si>
  <si>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</si>
  <si>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</si>
  <si>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</si>
  <si>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</si>
  <si>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</si>
  <si>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</si>
  <si>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</si>
  <si>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</si>
  <si>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</si>
  <si>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</si>
  <si>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</si>
  <si>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</si>
  <si>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</si>
  <si>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</si>
  <si>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</si>
  <si>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</si>
  <si>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</si>
  <si>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</si>
  <si>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</si>
  <si>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</si>
  <si>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</si>
  <si>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</si>
  <si>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</si>
  <si>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</si>
  <si>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</si>
  <si>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</si>
  <si>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</si>
  <si>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</si>
  <si>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</si>
  <si>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</si>
  <si>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</si>
  <si>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</si>
  <si>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</si>
  <si>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</si>
  <si>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</si>
  <si>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</si>
  <si>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</si>
  <si>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</si>
  <si>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</si>
  <si>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</si>
  <si>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</si>
  <si>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</si>
  <si>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</si>
  <si>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</si>
  <si>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</si>
  <si>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</si>
  <si>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</si>
  <si>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</si>
  <si>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</si>
  <si>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</si>
  <si>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</si>
  <si>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</si>
  <si>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</si>
  <si>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</si>
  <si>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</si>
  <si>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</si>
  <si>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</si>
  <si>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</si>
  <si>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</si>
  <si>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</si>
  <si>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</si>
  <si>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</si>
  <si>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</si>
  <si>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</si>
  <si>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</si>
  <si>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</si>
  <si>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</si>
  <si>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</si>
  <si>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</si>
  <si>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</si>
  <si>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</si>
  <si>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</si>
  <si>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</si>
  <si>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</si>
  <si>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</si>
  <si>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</si>
  <si>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</si>
  <si>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</si>
  <si>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</si>
  <si>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</si>
  <si>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</si>
  <si>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</si>
  <si>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</si>
  <si>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</si>
  <si>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</si>
  <si>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</si>
  <si>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</si>
  <si>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</si>
  <si>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</si>
  <si>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</si>
  <si>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</si>
  <si>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</si>
  <si>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</si>
  <si>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</si>
  <si>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</si>
  <si>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</si>
  <si>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</si>
  <si>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</si>
  <si>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</si>
  <si>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</si>
  <si>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</si>
  <si>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</si>
  <si>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</si>
  <si>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</si>
  <si>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</si>
  <si>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</si>
  <si>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</si>
  <si>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</si>
  <si>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</si>
  <si>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</si>
  <si>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</si>
  <si>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</si>
  <si>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</si>
  <si>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</si>
  <si>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</si>
  <si>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</si>
  <si>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</si>
  <si>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</si>
  <si>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</si>
  <si>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</si>
  <si>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</si>
  <si>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</si>
  <si>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</si>
  <si>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</si>
  <si>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</si>
  <si>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</si>
  <si>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</si>
  <si>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</si>
  <si>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</si>
  <si>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</si>
  <si>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</si>
  <si>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</si>
  <si>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</si>
  <si>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</si>
  <si>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</si>
  <si>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</si>
  <si>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</si>
  <si>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</si>
  <si>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</si>
  <si>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</si>
  <si>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</si>
  <si>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</si>
  <si>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</si>
  <si>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</si>
  <si>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</si>
  <si>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</si>
  <si>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</si>
  <si>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</si>
  <si>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</si>
  <si>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</si>
  <si>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</si>
  <si>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</si>
  <si>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</si>
  <si>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</si>
  <si>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</si>
  <si>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</si>
  <si>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</si>
  <si>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</si>
  <si>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</si>
  <si>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Дотації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</si>
  <si>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</si>
  <si>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</si>
  <si>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 xml:space="preserve">Керуючий справами виконавчого </t>
  </si>
  <si>
    <t>комітету міської ради</t>
  </si>
  <si>
    <t>Л. Ткаченко</t>
  </si>
  <si>
    <t xml:space="preserve"> Плата за надання інших адміністративних послуг</t>
  </si>
  <si>
    <t xml:space="preserve"> Грошові стягнення за шкоду, заподіяну  порушенням законодавства про охорону навколишнього природного  середовища внаслідок господарської та іншої діяльності</t>
  </si>
  <si>
    <t>Виконання міського бюджету за січень-грудень 2018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</si>
  <si>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</si>
  <si>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</si>
  <si>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Додаток 1
до рішення виконавчого комітету 
   від 21 лютого  2019 року №26 
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</si>
</sst>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18" fillId="33" borderId="22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1" fillId="0" borderId="13" xfId="0" applyNumberFormat="1" applyFont="1" applyFill="1" applyBorder="1" applyAlignment="1">
      <alignment horizontal="right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196" fontId="24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 wrapText="1"/>
    </xf>
    <xf numFmtId="196" fontId="19" fillId="0" borderId="15" xfId="0" applyNumberFormat="1" applyFont="1" applyFill="1" applyBorder="1" applyAlignment="1">
      <alignment horizontal="right" wrapText="1" shrinkToFit="1"/>
    </xf>
    <xf numFmtId="196" fontId="19" fillId="0" borderId="15" xfId="0" applyNumberFormat="1" applyFont="1" applyFill="1" applyBorder="1" applyAlignment="1">
      <alignment horizontal="right"/>
    </xf>
    <xf numFmtId="196" fontId="22" fillId="0" borderId="15" xfId="0" applyNumberFormat="1" applyFont="1" applyFill="1" applyBorder="1" applyAlignment="1">
      <alignment horizontal="right"/>
    </xf>
    <xf numFmtId="196" fontId="20" fillId="0" borderId="35" xfId="0" applyNumberFormat="1" applyFont="1" applyFill="1" applyBorder="1" applyAlignment="1" applyProtection="1">
      <alignment vertical="center" wrapText="1"/>
      <protection hidden="1"/>
    </xf>
    <xf numFmtId="196" fontId="20" fillId="0" borderId="24" xfId="0" applyNumberFormat="1" applyFont="1" applyFill="1" applyBorder="1" applyAlignment="1" applyProtection="1">
      <alignment vertical="center" wrapText="1"/>
      <protection hidden="1"/>
    </xf>
    <xf numFmtId="196" fontId="18" fillId="0" borderId="36" xfId="53" applyNumberFormat="1" applyFont="1" applyFill="1" applyBorder="1" applyAlignment="1">
      <alignment vertical="center" wrapText="1"/>
      <protection/>
    </xf>
    <xf numFmtId="196" fontId="26" fillId="0" borderId="15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52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3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showZeros="0" tabSelected="1" view="pageBreakPreview" zoomScale="75" zoomScaleNormal="75" zoomScaleSheetLayoutView="75" zoomScalePageLayoutView="0" workbookViewId="0" topLeftCell="A1">
      <pane ySplit="4" topLeftCell="A93" activePane="bottomLeft" state="frozen"/>
      <selection pane="topLeft" activeCell="A1" sqref="A1"/>
      <selection pane="bottomLeft" activeCell="B131" sqref="B13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3" customWidth="1"/>
    <col min="5" max="5" width="14.25390625" style="43" customWidth="1"/>
    <col min="6" max="6" width="11.25390625" style="43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64.5" customHeight="1">
      <c r="E1" s="281" t="s">
        <v>212</v>
      </c>
      <c r="F1" s="281"/>
      <c r="G1" s="281"/>
    </row>
    <row r="2" spans="1:7" ht="27.75" customHeight="1">
      <c r="A2" s="280" t="s">
        <v>209</v>
      </c>
      <c r="B2" s="280"/>
      <c r="C2" s="280"/>
      <c r="D2" s="280"/>
      <c r="E2" s="280"/>
      <c r="F2" s="280"/>
      <c r="G2" s="280"/>
    </row>
    <row r="3" ht="15" customHeight="1" thickBot="1">
      <c r="G3" s="3"/>
    </row>
    <row r="4" spans="1:7" s="1" customFormat="1" ht="66" customHeight="1" thickBot="1">
      <c r="A4" s="44" t="s">
        <v>1</v>
      </c>
      <c r="B4" s="45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7" t="s">
        <v>52</v>
      </c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8">
        <v>10000000</v>
      </c>
      <c r="B6" s="39" t="s">
        <v>3</v>
      </c>
      <c r="C6" s="132">
        <f>C7+C10+C13+C19</f>
        <v>45323.78899999999</v>
      </c>
      <c r="D6" s="132">
        <f>D7+D10+D13+D19</f>
        <v>45323.78899999999</v>
      </c>
      <c r="E6" s="132">
        <f>E7+E10+E13+E19</f>
        <v>45326.111999999994</v>
      </c>
      <c r="F6" s="132">
        <f aca="true" t="shared" si="0" ref="F6:G35">IF(C6=0,"",$E6/C6*100)</f>
        <v>100.00512534377918</v>
      </c>
      <c r="G6" s="133">
        <f t="shared" si="0"/>
        <v>100.00512534377918</v>
      </c>
      <c r="H6" s="134"/>
    </row>
    <row r="7" spans="1:8" ht="37.5">
      <c r="A7" s="83">
        <v>11000000</v>
      </c>
      <c r="B7" s="84" t="s">
        <v>4</v>
      </c>
      <c r="C7" s="135">
        <f>SUM(C8,C9)</f>
        <v>31621.8</v>
      </c>
      <c r="D7" s="135">
        <f>SUM(D8,D9)</f>
        <v>31621.8</v>
      </c>
      <c r="E7" s="135">
        <f>SUM(E8,E9)</f>
        <v>30795.02</v>
      </c>
      <c r="F7" s="135">
        <f t="shared" si="0"/>
        <v>97.3854113301583</v>
      </c>
      <c r="G7" s="136">
        <f t="shared" si="0"/>
        <v>97.3854113301583</v>
      </c>
      <c r="H7" s="134"/>
    </row>
    <row r="8" spans="1:8" ht="20.25">
      <c r="A8" s="77">
        <v>11010000</v>
      </c>
      <c r="B8" s="15" t="s">
        <v>54</v>
      </c>
      <c r="C8" s="137">
        <v>31611.8</v>
      </c>
      <c r="D8" s="138">
        <v>31611.8</v>
      </c>
      <c r="E8" s="138">
        <v>30785.913</v>
      </c>
      <c r="F8" s="137">
        <f t="shared" si="0"/>
        <v>97.38740913203297</v>
      </c>
      <c r="G8" s="137">
        <f t="shared" si="0"/>
        <v>97.38740913203297</v>
      </c>
      <c r="H8" s="139"/>
    </row>
    <row r="9" spans="1:8" ht="20.25">
      <c r="A9" s="77">
        <v>11020000</v>
      </c>
      <c r="B9" s="15" t="s">
        <v>5</v>
      </c>
      <c r="C9" s="137">
        <v>10</v>
      </c>
      <c r="D9" s="138">
        <v>10</v>
      </c>
      <c r="E9" s="138">
        <v>9.107</v>
      </c>
      <c r="F9" s="137">
        <f t="shared" si="0"/>
        <v>91.07</v>
      </c>
      <c r="G9" s="137">
        <f t="shared" si="0"/>
        <v>91.07</v>
      </c>
      <c r="H9" s="139"/>
    </row>
    <row r="10" spans="1:8" ht="20.25" customHeight="1">
      <c r="A10" s="72">
        <v>13000000</v>
      </c>
      <c r="B10" s="73" t="s">
        <v>98</v>
      </c>
      <c r="C10" s="140">
        <v>7.6</v>
      </c>
      <c r="D10" s="140">
        <v>7.6</v>
      </c>
      <c r="E10" s="140">
        <v>0.262</v>
      </c>
      <c r="F10" s="140">
        <f t="shared" si="0"/>
        <v>3.4473684210526314</v>
      </c>
      <c r="G10" s="137">
        <f t="shared" si="0"/>
        <v>3.4473684210526314</v>
      </c>
      <c r="H10" s="134"/>
    </row>
    <row r="11" spans="1:8" ht="74.25" customHeight="1">
      <c r="A11" s="75">
        <v>13010200</v>
      </c>
      <c r="B11" s="78" t="s">
        <v>96</v>
      </c>
      <c r="C11" s="141">
        <v>7.6</v>
      </c>
      <c r="D11" s="141">
        <v>7.6</v>
      </c>
      <c r="E11" s="141">
        <v>0.262</v>
      </c>
      <c r="F11" s="140">
        <f t="shared" si="0"/>
        <v>3.4473684210526314</v>
      </c>
      <c r="G11" s="137">
        <f t="shared" si="0"/>
        <v>3.4473684210526314</v>
      </c>
      <c r="H11" s="134"/>
    </row>
    <row r="12" spans="1:8" ht="37.5">
      <c r="A12" s="79" t="s">
        <v>97</v>
      </c>
      <c r="B12" s="74" t="s">
        <v>82</v>
      </c>
      <c r="C12" s="137">
        <v>0</v>
      </c>
      <c r="D12" s="138">
        <v>0</v>
      </c>
      <c r="E12" s="138">
        <v>0</v>
      </c>
      <c r="F12" s="140">
        <f t="shared" si="0"/>
      </c>
      <c r="G12" s="137">
        <f t="shared" si="0"/>
      </c>
      <c r="H12" s="134"/>
    </row>
    <row r="13" spans="1:8" ht="20.25">
      <c r="A13" s="110">
        <v>14000000</v>
      </c>
      <c r="B13" s="111" t="s">
        <v>152</v>
      </c>
      <c r="C13" s="142">
        <f>SUM(C14+C16+C18)</f>
        <v>2760</v>
      </c>
      <c r="D13" s="142">
        <f>SUM(D14+D16+D18)</f>
        <v>2760</v>
      </c>
      <c r="E13" s="142">
        <f>SUM(E14+E16+E18)</f>
        <v>2990.3819999999996</v>
      </c>
      <c r="F13" s="140">
        <f t="shared" si="0"/>
        <v>108.34717391304348</v>
      </c>
      <c r="G13" s="137">
        <f t="shared" si="0"/>
        <v>108.34717391304348</v>
      </c>
      <c r="H13" s="134"/>
    </row>
    <row r="14" spans="1:8" ht="37.5">
      <c r="A14" s="112">
        <v>14020000</v>
      </c>
      <c r="B14" s="113" t="s">
        <v>153</v>
      </c>
      <c r="C14" s="137">
        <v>230</v>
      </c>
      <c r="D14" s="138">
        <v>230</v>
      </c>
      <c r="E14" s="138">
        <v>245.637</v>
      </c>
      <c r="F14" s="140">
        <f t="shared" si="0"/>
        <v>106.7986956521739</v>
      </c>
      <c r="G14" s="137">
        <f t="shared" si="0"/>
        <v>106.7986956521739</v>
      </c>
      <c r="H14" s="134"/>
    </row>
    <row r="15" spans="1:8" ht="20.25">
      <c r="A15" s="112">
        <v>14021900</v>
      </c>
      <c r="B15" s="113" t="s">
        <v>154</v>
      </c>
      <c r="C15" s="137">
        <v>230</v>
      </c>
      <c r="D15" s="138">
        <v>230</v>
      </c>
      <c r="E15" s="138">
        <v>245.637</v>
      </c>
      <c r="F15" s="140">
        <f t="shared" si="0"/>
        <v>106.7986956521739</v>
      </c>
      <c r="G15" s="137">
        <f t="shared" si="0"/>
        <v>106.7986956521739</v>
      </c>
      <c r="H15" s="134"/>
    </row>
    <row r="16" spans="1:8" ht="37.5">
      <c r="A16" s="112">
        <v>14030000</v>
      </c>
      <c r="B16" s="113" t="s">
        <v>155</v>
      </c>
      <c r="C16" s="137">
        <v>960</v>
      </c>
      <c r="D16" s="138">
        <v>960</v>
      </c>
      <c r="E16" s="138">
        <v>1005.088</v>
      </c>
      <c r="F16" s="140">
        <f t="shared" si="0"/>
        <v>104.69666666666666</v>
      </c>
      <c r="G16" s="137">
        <f t="shared" si="0"/>
        <v>104.69666666666666</v>
      </c>
      <c r="H16" s="134"/>
    </row>
    <row r="17" spans="1:8" ht="20.25">
      <c r="A17" s="112">
        <v>14031900</v>
      </c>
      <c r="B17" s="113" t="s">
        <v>154</v>
      </c>
      <c r="C17" s="137">
        <v>960</v>
      </c>
      <c r="D17" s="138">
        <v>960</v>
      </c>
      <c r="E17" s="138">
        <v>1005.088</v>
      </c>
      <c r="F17" s="140">
        <f t="shared" si="0"/>
        <v>104.69666666666666</v>
      </c>
      <c r="G17" s="137">
        <f t="shared" si="0"/>
        <v>104.69666666666666</v>
      </c>
      <c r="H17" s="134"/>
    </row>
    <row r="18" spans="1:8" ht="39">
      <c r="A18" s="114">
        <v>14040000</v>
      </c>
      <c r="B18" s="115" t="s">
        <v>68</v>
      </c>
      <c r="C18" s="142">
        <v>1570</v>
      </c>
      <c r="D18" s="143">
        <v>1570</v>
      </c>
      <c r="E18" s="143">
        <v>1739.657</v>
      </c>
      <c r="F18" s="142">
        <f t="shared" si="0"/>
        <v>110.80617834394903</v>
      </c>
      <c r="G18" s="142">
        <f t="shared" si="0"/>
        <v>110.80617834394903</v>
      </c>
      <c r="H18" s="134"/>
    </row>
    <row r="19" spans="1:8" ht="20.25">
      <c r="A19" s="72">
        <v>18000000</v>
      </c>
      <c r="B19" s="73" t="s">
        <v>69</v>
      </c>
      <c r="C19" s="142">
        <f>C20+C29+C32</f>
        <v>10934.389</v>
      </c>
      <c r="D19" s="142">
        <f>D20+D29+D32</f>
        <v>10934.389</v>
      </c>
      <c r="E19" s="142">
        <f>E20+E29+E32</f>
        <v>11540.448</v>
      </c>
      <c r="F19" s="142">
        <f t="shared" si="0"/>
        <v>105.54268738747086</v>
      </c>
      <c r="G19" s="142">
        <f t="shared" si="0"/>
        <v>105.54268738747086</v>
      </c>
      <c r="H19" s="144"/>
    </row>
    <row r="20" spans="1:8" ht="20.25">
      <c r="A20" s="75">
        <v>18010000</v>
      </c>
      <c r="B20" s="76" t="s">
        <v>70</v>
      </c>
      <c r="C20" s="137">
        <f>C21+C22+C23+C24+C25+C26+C27+C28</f>
        <v>6009.2</v>
      </c>
      <c r="D20" s="137">
        <f>D21+D22+D23+D24+D25+D26+D27+D28</f>
        <v>6009.2</v>
      </c>
      <c r="E20" s="137">
        <f>E21+E22+E23+E24+E25+E26+E27+E28</f>
        <v>6240.252999999999</v>
      </c>
      <c r="F20" s="137">
        <f t="shared" si="0"/>
        <v>103.84498768554882</v>
      </c>
      <c r="G20" s="137">
        <f t="shared" si="0"/>
        <v>103.84498768554882</v>
      </c>
      <c r="H20" s="134"/>
    </row>
    <row r="21" spans="1:8" ht="56.25">
      <c r="A21" s="79" t="s">
        <v>99</v>
      </c>
      <c r="B21" s="74" t="s">
        <v>100</v>
      </c>
      <c r="C21" s="137">
        <v>1.5</v>
      </c>
      <c r="D21" s="138">
        <v>1.5</v>
      </c>
      <c r="E21" s="138">
        <v>3.201</v>
      </c>
      <c r="F21" s="137">
        <f t="shared" si="0"/>
        <v>213.39999999999998</v>
      </c>
      <c r="G21" s="137">
        <f t="shared" si="0"/>
        <v>213.39999999999998</v>
      </c>
      <c r="H21" s="134"/>
    </row>
    <row r="22" spans="1:8" ht="56.25">
      <c r="A22" s="79" t="s">
        <v>101</v>
      </c>
      <c r="B22" s="74" t="s">
        <v>129</v>
      </c>
      <c r="C22" s="137">
        <v>1.7</v>
      </c>
      <c r="D22" s="138">
        <v>1.7</v>
      </c>
      <c r="E22" s="138">
        <v>2.366</v>
      </c>
      <c r="F22" s="137">
        <f t="shared" si="0"/>
        <v>139.1764705882353</v>
      </c>
      <c r="G22" s="137">
        <f t="shared" si="0"/>
        <v>139.1764705882353</v>
      </c>
      <c r="H22" s="134"/>
    </row>
    <row r="23" spans="1:8" ht="56.25">
      <c r="A23" s="79" t="s">
        <v>128</v>
      </c>
      <c r="B23" s="74" t="s">
        <v>102</v>
      </c>
      <c r="C23" s="137">
        <v>5.1</v>
      </c>
      <c r="D23" s="138">
        <v>5.1</v>
      </c>
      <c r="E23" s="138">
        <v>4.761</v>
      </c>
      <c r="F23" s="137">
        <f t="shared" si="0"/>
        <v>93.3529411764706</v>
      </c>
      <c r="G23" s="137">
        <f t="shared" si="0"/>
        <v>93.3529411764706</v>
      </c>
      <c r="H23" s="134"/>
    </row>
    <row r="24" spans="1:18" ht="56.25">
      <c r="A24" s="79" t="s">
        <v>103</v>
      </c>
      <c r="B24" s="74" t="s">
        <v>71</v>
      </c>
      <c r="C24" s="137">
        <v>441.9</v>
      </c>
      <c r="D24" s="138">
        <v>441.9</v>
      </c>
      <c r="E24" s="138">
        <v>496.296</v>
      </c>
      <c r="F24" s="137">
        <f t="shared" si="0"/>
        <v>112.30957230142566</v>
      </c>
      <c r="G24" s="137">
        <f t="shared" si="0"/>
        <v>112.30957230142566</v>
      </c>
      <c r="H24" s="134"/>
      <c r="R24" s="2" t="s">
        <v>17</v>
      </c>
    </row>
    <row r="25" spans="1:8" ht="20.25">
      <c r="A25" s="79" t="s">
        <v>104</v>
      </c>
      <c r="B25" s="74" t="s">
        <v>72</v>
      </c>
      <c r="C25" s="137">
        <v>2500</v>
      </c>
      <c r="D25" s="138">
        <v>2500</v>
      </c>
      <c r="E25" s="138">
        <v>2504.834</v>
      </c>
      <c r="F25" s="137">
        <f t="shared" si="0"/>
        <v>100.19335999999998</v>
      </c>
      <c r="G25" s="137">
        <f t="shared" si="0"/>
        <v>100.19335999999998</v>
      </c>
      <c r="H25" s="134"/>
    </row>
    <row r="26" spans="1:8" ht="20.25">
      <c r="A26" s="79" t="s">
        <v>105</v>
      </c>
      <c r="B26" s="74" t="s">
        <v>73</v>
      </c>
      <c r="C26" s="137">
        <v>1991</v>
      </c>
      <c r="D26" s="138">
        <v>1991</v>
      </c>
      <c r="E26" s="138">
        <v>2072.437</v>
      </c>
      <c r="F26" s="137">
        <f t="shared" si="0"/>
        <v>104.09025615268708</v>
      </c>
      <c r="G26" s="137">
        <f t="shared" si="0"/>
        <v>104.09025615268708</v>
      </c>
      <c r="H26" s="134"/>
    </row>
    <row r="27" spans="1:8" ht="20.25">
      <c r="A27" s="79" t="s">
        <v>106</v>
      </c>
      <c r="B27" s="74" t="s">
        <v>74</v>
      </c>
      <c r="C27" s="137">
        <v>318</v>
      </c>
      <c r="D27" s="138">
        <v>318</v>
      </c>
      <c r="E27" s="138">
        <v>322.806</v>
      </c>
      <c r="F27" s="137">
        <f t="shared" si="0"/>
        <v>101.51132075471698</v>
      </c>
      <c r="G27" s="137">
        <f t="shared" si="0"/>
        <v>101.51132075471698</v>
      </c>
      <c r="H27" s="134"/>
    </row>
    <row r="28" spans="1:8" ht="20.25">
      <c r="A28" s="79" t="s">
        <v>107</v>
      </c>
      <c r="B28" s="74" t="s">
        <v>75</v>
      </c>
      <c r="C28" s="137">
        <v>750</v>
      </c>
      <c r="D28" s="138">
        <v>750</v>
      </c>
      <c r="E28" s="138">
        <v>833.552</v>
      </c>
      <c r="F28" s="137">
        <f t="shared" si="0"/>
        <v>111.14026666666668</v>
      </c>
      <c r="G28" s="137">
        <f t="shared" si="0"/>
        <v>111.14026666666668</v>
      </c>
      <c r="H28" s="134"/>
    </row>
    <row r="29" spans="1:8" ht="20.25">
      <c r="A29" s="72">
        <v>18030000</v>
      </c>
      <c r="B29" s="73" t="s">
        <v>76</v>
      </c>
      <c r="C29" s="142">
        <f>SUM(C30,C31)</f>
        <v>6.7</v>
      </c>
      <c r="D29" s="143">
        <f>SUM(D30,D31)</f>
        <v>6.7</v>
      </c>
      <c r="E29" s="143">
        <f>SUM(E30,E31)</f>
        <v>8.988</v>
      </c>
      <c r="F29" s="137">
        <f t="shared" si="0"/>
        <v>134.14925373134326</v>
      </c>
      <c r="G29" s="137">
        <f t="shared" si="0"/>
        <v>134.14925373134326</v>
      </c>
      <c r="H29" s="134"/>
    </row>
    <row r="30" spans="1:8" ht="20.25">
      <c r="A30" s="79" t="s">
        <v>108</v>
      </c>
      <c r="B30" s="74" t="s">
        <v>77</v>
      </c>
      <c r="C30" s="137">
        <v>5.5</v>
      </c>
      <c r="D30" s="138">
        <v>5.5</v>
      </c>
      <c r="E30" s="138">
        <v>7.23</v>
      </c>
      <c r="F30" s="137">
        <f t="shared" si="0"/>
        <v>131.45454545454547</v>
      </c>
      <c r="G30" s="137">
        <f t="shared" si="0"/>
        <v>131.45454545454547</v>
      </c>
      <c r="H30" s="134"/>
    </row>
    <row r="31" spans="1:8" ht="20.25">
      <c r="A31" s="79" t="s">
        <v>109</v>
      </c>
      <c r="B31" s="74" t="s">
        <v>78</v>
      </c>
      <c r="C31" s="137">
        <v>1.2</v>
      </c>
      <c r="D31" s="138">
        <v>1.2</v>
      </c>
      <c r="E31" s="138">
        <v>1.758</v>
      </c>
      <c r="F31" s="137">
        <f t="shared" si="0"/>
        <v>146.5</v>
      </c>
      <c r="G31" s="137">
        <f t="shared" si="0"/>
        <v>146.5</v>
      </c>
      <c r="H31" s="134"/>
    </row>
    <row r="32" spans="1:8" ht="20.25">
      <c r="A32" s="72">
        <v>18050000</v>
      </c>
      <c r="B32" s="73" t="s">
        <v>79</v>
      </c>
      <c r="C32" s="142">
        <f>SUM(C33,C34,C35)</f>
        <v>4918.489</v>
      </c>
      <c r="D32" s="142">
        <f>SUM(D33,D34,D35)</f>
        <v>4918.489</v>
      </c>
      <c r="E32" s="142">
        <f>SUM(E33,E34,E35)</f>
        <v>5291.207</v>
      </c>
      <c r="F32" s="137">
        <f t="shared" si="0"/>
        <v>107.57789638240527</v>
      </c>
      <c r="G32" s="137">
        <f t="shared" si="0"/>
        <v>107.57789638240527</v>
      </c>
      <c r="H32" s="134"/>
    </row>
    <row r="33" spans="1:8" ht="20.25">
      <c r="A33" s="79" t="s">
        <v>110</v>
      </c>
      <c r="B33" s="74" t="s">
        <v>80</v>
      </c>
      <c r="C33" s="137">
        <v>470</v>
      </c>
      <c r="D33" s="138">
        <v>470</v>
      </c>
      <c r="E33" s="138">
        <v>497.648</v>
      </c>
      <c r="F33" s="137">
        <f t="shared" si="0"/>
        <v>105.88255319148936</v>
      </c>
      <c r="G33" s="137">
        <f t="shared" si="0"/>
        <v>105.88255319148936</v>
      </c>
      <c r="H33" s="134"/>
    </row>
    <row r="34" spans="1:8" ht="20.25">
      <c r="A34" s="79" t="s">
        <v>111</v>
      </c>
      <c r="B34" s="74" t="s">
        <v>81</v>
      </c>
      <c r="C34" s="137">
        <v>4420</v>
      </c>
      <c r="D34" s="138">
        <v>4420</v>
      </c>
      <c r="E34" s="138">
        <v>4716.682</v>
      </c>
      <c r="F34" s="137">
        <f t="shared" si="0"/>
        <v>106.7122624434389</v>
      </c>
      <c r="G34" s="137">
        <f t="shared" si="0"/>
        <v>106.7122624434389</v>
      </c>
      <c r="H34" s="134"/>
    </row>
    <row r="35" spans="1:8" ht="57" thickBot="1">
      <c r="A35" s="100" t="s">
        <v>112</v>
      </c>
      <c r="B35" s="101" t="s">
        <v>113</v>
      </c>
      <c r="C35" s="145">
        <v>28.489</v>
      </c>
      <c r="D35" s="146">
        <v>28.489</v>
      </c>
      <c r="E35" s="146">
        <v>76.877</v>
      </c>
      <c r="F35" s="137">
        <f t="shared" si="0"/>
        <v>269.8480115132156</v>
      </c>
      <c r="G35" s="145">
        <f t="shared" si="0"/>
        <v>269.8480115132156</v>
      </c>
      <c r="H35" s="134"/>
    </row>
    <row r="36" spans="1:8" ht="24" customHeight="1" thickBot="1">
      <c r="A36" s="38">
        <v>20000000</v>
      </c>
      <c r="B36" s="39" t="s">
        <v>6</v>
      </c>
      <c r="C36" s="132">
        <f>C37+C42+C52</f>
        <v>1263.4109999999998</v>
      </c>
      <c r="D36" s="132">
        <f>D37+D42+D52</f>
        <v>1263.4109999999998</v>
      </c>
      <c r="E36" s="132">
        <f>E37+E42+E52</f>
        <v>1293.329</v>
      </c>
      <c r="F36" s="132">
        <f aca="true" t="shared" si="1" ref="F36:F55">IF(C36=0,"",$E36/C36*100)</f>
        <v>102.36803383855295</v>
      </c>
      <c r="G36" s="133">
        <f aca="true" t="shared" si="2" ref="G36:G56">IF(D36=0,"",$E36/D36*100)</f>
        <v>102.36803383855295</v>
      </c>
      <c r="H36" s="134"/>
    </row>
    <row r="37" spans="1:8" ht="20.25">
      <c r="A37" s="105">
        <v>21000000</v>
      </c>
      <c r="B37" s="106" t="s">
        <v>7</v>
      </c>
      <c r="C37" s="135">
        <f>C38+C39</f>
        <v>15.600000000000001</v>
      </c>
      <c r="D37" s="135">
        <f>D38+D39</f>
        <v>15.600000000000001</v>
      </c>
      <c r="E37" s="135">
        <f>E38+E39</f>
        <v>36.559</v>
      </c>
      <c r="F37" s="147">
        <f t="shared" si="1"/>
        <v>234.35256410256406</v>
      </c>
      <c r="G37" s="147">
        <f t="shared" si="2"/>
        <v>234.35256410256406</v>
      </c>
      <c r="H37" s="134"/>
    </row>
    <row r="38" spans="1:8" ht="58.5" customHeight="1">
      <c r="A38" s="75">
        <v>21010300</v>
      </c>
      <c r="B38" s="78" t="s">
        <v>117</v>
      </c>
      <c r="C38" s="141">
        <v>4.8</v>
      </c>
      <c r="D38" s="148">
        <v>4.8</v>
      </c>
      <c r="E38" s="141">
        <v>7.676</v>
      </c>
      <c r="F38" s="149">
        <f t="shared" si="1"/>
        <v>159.91666666666669</v>
      </c>
      <c r="G38" s="149">
        <f t="shared" si="2"/>
        <v>159.91666666666669</v>
      </c>
      <c r="H38" s="134"/>
    </row>
    <row r="39" spans="1:8" ht="20.25">
      <c r="A39" s="75">
        <v>21080000</v>
      </c>
      <c r="B39" s="76" t="s">
        <v>8</v>
      </c>
      <c r="C39" s="137">
        <v>10.8</v>
      </c>
      <c r="D39" s="138">
        <v>10.8</v>
      </c>
      <c r="E39" s="138">
        <v>28.883</v>
      </c>
      <c r="F39" s="137">
        <f t="shared" si="1"/>
        <v>267.43518518518516</v>
      </c>
      <c r="G39" s="137">
        <f t="shared" si="2"/>
        <v>267.43518518518516</v>
      </c>
      <c r="H39" s="134"/>
    </row>
    <row r="40" spans="1:8" ht="21.75" customHeight="1">
      <c r="A40" s="79" t="s">
        <v>118</v>
      </c>
      <c r="B40" s="74" t="s">
        <v>86</v>
      </c>
      <c r="C40" s="137">
        <v>10.8</v>
      </c>
      <c r="D40" s="138">
        <v>10.8</v>
      </c>
      <c r="E40" s="138">
        <v>28.883</v>
      </c>
      <c r="F40" s="137">
        <f t="shared" si="1"/>
        <v>267.43518518518516</v>
      </c>
      <c r="G40" s="137">
        <f>IF(D40=0,"",$E40/D40*100)</f>
        <v>267.43518518518516</v>
      </c>
      <c r="H40" s="134"/>
    </row>
    <row r="41" spans="1:8" ht="61.5" customHeight="1">
      <c r="A41" s="79" t="s">
        <v>166</v>
      </c>
      <c r="B41" s="74" t="s">
        <v>167</v>
      </c>
      <c r="C41" s="137">
        <v>0</v>
      </c>
      <c r="D41" s="138">
        <v>0</v>
      </c>
      <c r="E41" s="138">
        <v>0</v>
      </c>
      <c r="F41" s="137">
        <f t="shared" si="1"/>
      </c>
      <c r="G41" s="137">
        <f>IF(D41=0,"",$E41/D41*100)</f>
      </c>
      <c r="H41" s="134"/>
    </row>
    <row r="42" spans="1:8" ht="37.5">
      <c r="A42" s="72">
        <v>22000000</v>
      </c>
      <c r="B42" s="73" t="s">
        <v>87</v>
      </c>
      <c r="C42" s="142">
        <f>C43+C47+C49</f>
        <v>1198.8</v>
      </c>
      <c r="D42" s="142">
        <f>D43+D47+D49</f>
        <v>1198.8</v>
      </c>
      <c r="E42" s="142">
        <f>E43+E47+E49</f>
        <v>1204.647</v>
      </c>
      <c r="F42" s="142">
        <f t="shared" si="1"/>
        <v>100.48773773773773</v>
      </c>
      <c r="G42" s="142">
        <f t="shared" si="2"/>
        <v>100.48773773773773</v>
      </c>
      <c r="H42" s="134"/>
    </row>
    <row r="43" spans="1:8" ht="20.25">
      <c r="A43" s="75">
        <v>22010000</v>
      </c>
      <c r="B43" s="91" t="s">
        <v>132</v>
      </c>
      <c r="C43" s="137">
        <f>C44+C45+C46</f>
        <v>1155.6</v>
      </c>
      <c r="D43" s="137">
        <f>D44+D45+D46</f>
        <v>1155.6</v>
      </c>
      <c r="E43" s="137">
        <f>E44+E45+E46</f>
        <v>1127.394</v>
      </c>
      <c r="F43" s="137">
        <f t="shared" si="1"/>
        <v>97.55919003115265</v>
      </c>
      <c r="G43" s="137">
        <f t="shared" si="2"/>
        <v>97.55919003115265</v>
      </c>
      <c r="H43" s="134"/>
    </row>
    <row r="44" spans="1:8" ht="56.25">
      <c r="A44" s="92">
        <v>22010300</v>
      </c>
      <c r="B44" s="78" t="s">
        <v>133</v>
      </c>
      <c r="C44" s="137">
        <v>28.9</v>
      </c>
      <c r="D44" s="138">
        <v>28.9</v>
      </c>
      <c r="E44" s="138">
        <v>26.63</v>
      </c>
      <c r="F44" s="137">
        <f t="shared" si="1"/>
        <v>92.14532871972318</v>
      </c>
      <c r="G44" s="137">
        <f t="shared" si="2"/>
        <v>92.14532871972318</v>
      </c>
      <c r="H44" s="134"/>
    </row>
    <row r="45" spans="1:8" ht="20.25">
      <c r="A45" s="92">
        <v>22012500</v>
      </c>
      <c r="B45" s="78" t="s">
        <v>207</v>
      </c>
      <c r="C45" s="137">
        <v>800</v>
      </c>
      <c r="D45" s="138">
        <v>800</v>
      </c>
      <c r="E45" s="138">
        <v>707.994</v>
      </c>
      <c r="F45" s="137">
        <f t="shared" si="1"/>
        <v>88.49925</v>
      </c>
      <c r="G45" s="137">
        <f t="shared" si="2"/>
        <v>88.49925</v>
      </c>
      <c r="H45" s="134"/>
    </row>
    <row r="46" spans="1:8" ht="37.5">
      <c r="A46" s="113">
        <v>22012600</v>
      </c>
      <c r="B46" s="113" t="s">
        <v>156</v>
      </c>
      <c r="C46" s="137">
        <v>326.7</v>
      </c>
      <c r="D46" s="138">
        <v>326.7</v>
      </c>
      <c r="E46" s="138">
        <v>392.77</v>
      </c>
      <c r="F46" s="137">
        <f t="shared" si="1"/>
        <v>120.22344658708295</v>
      </c>
      <c r="G46" s="137">
        <f t="shared" si="2"/>
        <v>120.22344658708295</v>
      </c>
      <c r="H46" s="134"/>
    </row>
    <row r="47" spans="1:8" ht="37.5">
      <c r="A47" s="80" t="s">
        <v>119</v>
      </c>
      <c r="B47" s="78" t="s">
        <v>130</v>
      </c>
      <c r="C47" s="137">
        <v>34.2</v>
      </c>
      <c r="D47" s="138">
        <v>34.2</v>
      </c>
      <c r="E47" s="138">
        <v>62.883</v>
      </c>
      <c r="F47" s="137">
        <f t="shared" si="1"/>
        <v>183.86842105263156</v>
      </c>
      <c r="G47" s="137">
        <f t="shared" si="2"/>
        <v>183.86842105263156</v>
      </c>
      <c r="H47" s="134"/>
    </row>
    <row r="48" spans="1:8" ht="56.25">
      <c r="A48" s="79" t="s">
        <v>120</v>
      </c>
      <c r="B48" s="78" t="s">
        <v>131</v>
      </c>
      <c r="C48" s="137">
        <v>34.2</v>
      </c>
      <c r="D48" s="138">
        <v>34.2</v>
      </c>
      <c r="E48" s="138">
        <v>62.883</v>
      </c>
      <c r="F48" s="137">
        <f t="shared" si="1"/>
        <v>183.86842105263156</v>
      </c>
      <c r="G48" s="137">
        <f t="shared" si="2"/>
        <v>183.86842105263156</v>
      </c>
      <c r="H48" s="134"/>
    </row>
    <row r="49" spans="1:8" ht="20.25">
      <c r="A49" s="72">
        <v>22090000</v>
      </c>
      <c r="B49" s="73" t="s">
        <v>88</v>
      </c>
      <c r="C49" s="137">
        <f>C50+C51</f>
        <v>9</v>
      </c>
      <c r="D49" s="137">
        <f>D50+D51</f>
        <v>9</v>
      </c>
      <c r="E49" s="137">
        <f>E50+E51</f>
        <v>14.37</v>
      </c>
      <c r="F49" s="137">
        <f t="shared" si="1"/>
        <v>159.66666666666666</v>
      </c>
      <c r="G49" s="137">
        <f t="shared" si="2"/>
        <v>159.66666666666666</v>
      </c>
      <c r="H49" s="134"/>
    </row>
    <row r="50" spans="1:8" ht="56.25">
      <c r="A50" s="80" t="s">
        <v>121</v>
      </c>
      <c r="B50" s="74" t="s">
        <v>89</v>
      </c>
      <c r="C50" s="137">
        <v>9</v>
      </c>
      <c r="D50" s="137">
        <v>9</v>
      </c>
      <c r="E50" s="137">
        <v>14.132</v>
      </c>
      <c r="F50" s="137">
        <f t="shared" si="1"/>
        <v>157.0222222222222</v>
      </c>
      <c r="G50" s="137">
        <f t="shared" si="2"/>
        <v>157.0222222222222</v>
      </c>
      <c r="H50" s="134"/>
    </row>
    <row r="51" spans="1:8" ht="41.25" customHeight="1">
      <c r="A51" s="79" t="s">
        <v>122</v>
      </c>
      <c r="B51" s="78" t="s">
        <v>123</v>
      </c>
      <c r="C51" s="137">
        <v>0</v>
      </c>
      <c r="D51" s="138">
        <v>0</v>
      </c>
      <c r="E51" s="138">
        <v>0.238</v>
      </c>
      <c r="F51" s="137">
        <f t="shared" si="1"/>
      </c>
      <c r="G51" s="137">
        <f t="shared" si="2"/>
      </c>
      <c r="H51" s="134"/>
    </row>
    <row r="52" spans="1:8" ht="20.25">
      <c r="A52" s="72">
        <v>24000000</v>
      </c>
      <c r="B52" s="73" t="s">
        <v>90</v>
      </c>
      <c r="C52" s="142">
        <f>SUM(C53,C54)</f>
        <v>49.010999999999996</v>
      </c>
      <c r="D52" s="143">
        <f>SUM(D53,D54)</f>
        <v>49.010999999999996</v>
      </c>
      <c r="E52" s="143">
        <f>SUM(E53,E54)</f>
        <v>52.123</v>
      </c>
      <c r="F52" s="137">
        <f t="shared" si="1"/>
        <v>106.34959498888006</v>
      </c>
      <c r="G52" s="137">
        <f t="shared" si="2"/>
        <v>106.34959498888006</v>
      </c>
      <c r="H52" s="134"/>
    </row>
    <row r="53" spans="1:8" ht="20.25">
      <c r="A53" s="79" t="s">
        <v>124</v>
      </c>
      <c r="B53" s="74" t="s">
        <v>8</v>
      </c>
      <c r="C53" s="137">
        <v>48.97</v>
      </c>
      <c r="D53" s="138">
        <v>48.97</v>
      </c>
      <c r="E53" s="138">
        <v>52.082</v>
      </c>
      <c r="F53" s="137">
        <f t="shared" si="1"/>
        <v>106.35491117010415</v>
      </c>
      <c r="G53" s="137">
        <f t="shared" si="2"/>
        <v>106.35491117010415</v>
      </c>
      <c r="H53" s="134"/>
    </row>
    <row r="54" spans="1:8" ht="93.75">
      <c r="A54" s="112">
        <v>24062200</v>
      </c>
      <c r="B54" s="259" t="s">
        <v>188</v>
      </c>
      <c r="C54" s="150">
        <v>0.041</v>
      </c>
      <c r="D54" s="151">
        <v>0.041</v>
      </c>
      <c r="E54" s="151">
        <v>0.041</v>
      </c>
      <c r="F54" s="145">
        <f t="shared" si="1"/>
        <v>100</v>
      </c>
      <c r="G54" s="137">
        <f t="shared" si="2"/>
        <v>100</v>
      </c>
      <c r="H54" s="134"/>
    </row>
    <row r="55" spans="1:8" ht="20.25">
      <c r="A55" s="82" t="s">
        <v>125</v>
      </c>
      <c r="B55" s="73" t="s">
        <v>126</v>
      </c>
      <c r="C55" s="271">
        <v>0</v>
      </c>
      <c r="D55" s="272">
        <v>0</v>
      </c>
      <c r="E55" s="273">
        <v>0</v>
      </c>
      <c r="F55" s="271">
        <f t="shared" si="1"/>
      </c>
      <c r="G55" s="271">
        <f t="shared" si="2"/>
      </c>
      <c r="H55" s="134"/>
    </row>
    <row r="56" spans="1:8" ht="21" thickBot="1">
      <c r="A56" s="81"/>
      <c r="B56" s="78"/>
      <c r="C56" s="271">
        <v>0</v>
      </c>
      <c r="D56" s="272">
        <v>0</v>
      </c>
      <c r="E56" s="272">
        <v>0</v>
      </c>
      <c r="F56" s="271"/>
      <c r="G56" s="199">
        <f t="shared" si="2"/>
      </c>
      <c r="H56" s="134"/>
    </row>
    <row r="57" spans="1:8" s="12" customFormat="1" ht="26.25" customHeight="1" thickBot="1">
      <c r="A57" s="107"/>
      <c r="B57" s="260" t="s">
        <v>65</v>
      </c>
      <c r="C57" s="159">
        <f>C6+C36+C55</f>
        <v>46587.19999999999</v>
      </c>
      <c r="D57" s="159">
        <f>D6+D36+D55</f>
        <v>46587.19999999999</v>
      </c>
      <c r="E57" s="159">
        <f>E6+E36+E55</f>
        <v>46619.44099999999</v>
      </c>
      <c r="F57" s="159">
        <f aca="true" t="shared" si="3" ref="F57:F68">IF(C57=0,"",$E57/C57*100)</f>
        <v>100.0692057045712</v>
      </c>
      <c r="G57" s="153">
        <f aca="true" t="shared" si="4" ref="G57:G68">IF(D57=0,"",$E57/D57*100)</f>
        <v>100.0692057045712</v>
      </c>
      <c r="H57" s="154"/>
    </row>
    <row r="58" spans="1:8" s="12" customFormat="1" ht="26.25" customHeight="1" thickBot="1">
      <c r="A58" s="108">
        <v>40000000</v>
      </c>
      <c r="B58" s="109" t="s">
        <v>64</v>
      </c>
      <c r="C58" s="132">
        <f>+C59+C67+C61+C64</f>
        <v>80556.419</v>
      </c>
      <c r="D58" s="132">
        <f>+D59+D67+D61+D64</f>
        <v>80556.419</v>
      </c>
      <c r="E58" s="132">
        <f>+E59+E61+E67+E64</f>
        <v>80333.414</v>
      </c>
      <c r="F58" s="132">
        <f t="shared" si="3"/>
        <v>99.72316917414118</v>
      </c>
      <c r="G58" s="133">
        <f t="shared" si="4"/>
        <v>99.72316917414118</v>
      </c>
      <c r="H58" s="154"/>
    </row>
    <row r="59" spans="1:8" ht="20.25" customHeight="1">
      <c r="A59" s="72">
        <v>41020000</v>
      </c>
      <c r="B59" s="106" t="s">
        <v>201</v>
      </c>
      <c r="C59" s="135">
        <f>SUM(C60:C60)</f>
        <v>131.5</v>
      </c>
      <c r="D59" s="135">
        <f>SUM(D60:D60)</f>
        <v>131.5</v>
      </c>
      <c r="E59" s="135">
        <f>SUM(E60:E60)</f>
        <v>131.5</v>
      </c>
      <c r="F59" s="147">
        <f t="shared" si="3"/>
        <v>100</v>
      </c>
      <c r="G59" s="147">
        <f t="shared" si="4"/>
        <v>100</v>
      </c>
      <c r="H59" s="134"/>
    </row>
    <row r="60" spans="1:8" ht="19.5" customHeight="1">
      <c r="A60" s="79" t="s">
        <v>127</v>
      </c>
      <c r="B60" s="74" t="s">
        <v>91</v>
      </c>
      <c r="C60" s="261">
        <v>131.5</v>
      </c>
      <c r="D60" s="138">
        <v>131.5</v>
      </c>
      <c r="E60" s="138">
        <v>131.5</v>
      </c>
      <c r="F60" s="137">
        <f t="shared" si="3"/>
        <v>100</v>
      </c>
      <c r="G60" s="137">
        <f t="shared" si="4"/>
        <v>100</v>
      </c>
      <c r="H60" s="155"/>
    </row>
    <row r="61" spans="1:8" ht="23.25" customHeight="1">
      <c r="A61" s="266">
        <v>41030000</v>
      </c>
      <c r="B61" s="267" t="s">
        <v>189</v>
      </c>
      <c r="C61" s="140">
        <f>SUM(C62,C63)</f>
        <v>12193.6</v>
      </c>
      <c r="D61" s="140">
        <f>SUM(D62,D63)</f>
        <v>12193.6</v>
      </c>
      <c r="E61" s="140">
        <f>SUM(E62,E63)</f>
        <v>12193.6</v>
      </c>
      <c r="F61" s="149">
        <f t="shared" si="3"/>
        <v>100</v>
      </c>
      <c r="G61" s="149">
        <f t="shared" si="4"/>
        <v>100</v>
      </c>
      <c r="H61" s="139"/>
    </row>
    <row r="62" spans="1:8" ht="22.5" customHeight="1">
      <c r="A62" s="112">
        <v>41033900</v>
      </c>
      <c r="B62" s="113" t="s">
        <v>92</v>
      </c>
      <c r="C62" s="262">
        <v>11217.6</v>
      </c>
      <c r="D62" s="138">
        <v>11217.6</v>
      </c>
      <c r="E62" s="138">
        <v>11217.6</v>
      </c>
      <c r="F62" s="137">
        <f t="shared" si="3"/>
        <v>100</v>
      </c>
      <c r="G62" s="137">
        <f t="shared" si="4"/>
        <v>100</v>
      </c>
      <c r="H62" s="156"/>
    </row>
    <row r="63" spans="1:8" ht="63" customHeight="1">
      <c r="A63" s="112">
        <v>41034500</v>
      </c>
      <c r="B63" s="113" t="s">
        <v>202</v>
      </c>
      <c r="C63" s="262">
        <v>976</v>
      </c>
      <c r="D63" s="138">
        <v>976</v>
      </c>
      <c r="E63" s="138">
        <v>976</v>
      </c>
      <c r="F63" s="137">
        <f t="shared" si="3"/>
        <v>100</v>
      </c>
      <c r="G63" s="137">
        <f t="shared" si="4"/>
        <v>100</v>
      </c>
      <c r="H63" s="156"/>
    </row>
    <row r="64" spans="1:8" ht="22.5" customHeight="1">
      <c r="A64" s="266">
        <v>41040000</v>
      </c>
      <c r="B64" s="266" t="s">
        <v>198</v>
      </c>
      <c r="C64" s="268">
        <f>SUM(C65,C66)</f>
        <v>2960.2</v>
      </c>
      <c r="D64" s="143">
        <f>SUM(D65,D66)</f>
        <v>2960.2</v>
      </c>
      <c r="E64" s="143">
        <f>SUM(E65,E66)</f>
        <v>2960.2</v>
      </c>
      <c r="F64" s="142">
        <f t="shared" si="3"/>
        <v>100</v>
      </c>
      <c r="G64" s="142">
        <f t="shared" si="4"/>
        <v>100</v>
      </c>
      <c r="H64" s="156"/>
    </row>
    <row r="65" spans="1:8" ht="74.25" customHeight="1">
      <c r="A65" s="112">
        <v>41040200</v>
      </c>
      <c r="B65" s="113" t="s">
        <v>199</v>
      </c>
      <c r="C65" s="262">
        <v>2736.2</v>
      </c>
      <c r="D65" s="138">
        <v>2736.2</v>
      </c>
      <c r="E65" s="138">
        <v>2736.2</v>
      </c>
      <c r="F65" s="137">
        <f t="shared" si="3"/>
        <v>100</v>
      </c>
      <c r="G65" s="137">
        <f t="shared" si="4"/>
        <v>100</v>
      </c>
      <c r="H65" s="156"/>
    </row>
    <row r="66" spans="1:8" ht="34.5" customHeight="1">
      <c r="A66" s="112">
        <v>41040400</v>
      </c>
      <c r="B66" s="112" t="s">
        <v>203</v>
      </c>
      <c r="C66" s="262">
        <v>224</v>
      </c>
      <c r="D66" s="138">
        <v>224</v>
      </c>
      <c r="E66" s="138">
        <v>224</v>
      </c>
      <c r="F66" s="137">
        <f t="shared" si="3"/>
        <v>100</v>
      </c>
      <c r="G66" s="137">
        <f t="shared" si="4"/>
        <v>100</v>
      </c>
      <c r="H66" s="156"/>
    </row>
    <row r="67" spans="1:8" ht="30" customHeight="1">
      <c r="A67" s="266">
        <v>41050000</v>
      </c>
      <c r="B67" s="267" t="s">
        <v>190</v>
      </c>
      <c r="C67" s="268">
        <f>SUM(C68:C77)</f>
        <v>65271.119</v>
      </c>
      <c r="D67" s="268">
        <f>SUM(D68:D77)</f>
        <v>65271.119</v>
      </c>
      <c r="E67" s="268">
        <f>SUM(E68:E77)</f>
        <v>65048.114</v>
      </c>
      <c r="F67" s="142">
        <f t="shared" si="3"/>
        <v>99.65834046755043</v>
      </c>
      <c r="G67" s="142">
        <f t="shared" si="4"/>
        <v>99.65834046755043</v>
      </c>
      <c r="H67" s="134"/>
    </row>
    <row r="68" spans="1:8" ht="128.25" customHeight="1">
      <c r="A68" s="112">
        <v>41050100</v>
      </c>
      <c r="B68" s="265" t="s">
        <v>197</v>
      </c>
      <c r="C68" s="262">
        <v>45492.749</v>
      </c>
      <c r="D68" s="138">
        <v>45492.749</v>
      </c>
      <c r="E68" s="138">
        <v>45492.749</v>
      </c>
      <c r="F68" s="137">
        <f t="shared" si="3"/>
        <v>100</v>
      </c>
      <c r="G68" s="137">
        <f t="shared" si="4"/>
        <v>100</v>
      </c>
      <c r="H68" s="156"/>
    </row>
    <row r="69" spans="1:8" ht="75" customHeight="1">
      <c r="A69" s="112">
        <v>41050200</v>
      </c>
      <c r="B69" s="113" t="s">
        <v>191</v>
      </c>
      <c r="C69" s="262">
        <v>1410.42</v>
      </c>
      <c r="D69" s="138">
        <v>1410.42</v>
      </c>
      <c r="E69" s="138">
        <v>1409.928</v>
      </c>
      <c r="F69" s="137">
        <f aca="true" t="shared" si="5" ref="F69:G78">IF(C69=0,"",$E69/C69*100)</f>
        <v>99.96511677372698</v>
      </c>
      <c r="G69" s="137">
        <f t="shared" si="5"/>
        <v>99.96511677372698</v>
      </c>
      <c r="H69" s="156"/>
    </row>
    <row r="70" spans="1:8" ht="99" customHeight="1">
      <c r="A70" s="112">
        <v>41050300</v>
      </c>
      <c r="B70" s="113" t="s">
        <v>192</v>
      </c>
      <c r="C70" s="262">
        <v>14388.5</v>
      </c>
      <c r="D70" s="138">
        <v>14388.5</v>
      </c>
      <c r="E70" s="138">
        <v>14210.648</v>
      </c>
      <c r="F70" s="137">
        <f t="shared" si="5"/>
        <v>98.76392952705285</v>
      </c>
      <c r="G70" s="137">
        <f t="shared" si="5"/>
        <v>98.76392952705285</v>
      </c>
      <c r="H70" s="156"/>
    </row>
    <row r="71" spans="1:8" ht="150" customHeight="1">
      <c r="A71" s="112">
        <v>41050700</v>
      </c>
      <c r="B71" s="264" t="s">
        <v>196</v>
      </c>
      <c r="C71" s="263">
        <v>947.1</v>
      </c>
      <c r="D71" s="138">
        <v>947.1</v>
      </c>
      <c r="E71" s="138">
        <v>904.725</v>
      </c>
      <c r="F71" s="137">
        <f t="shared" si="5"/>
        <v>95.52581564776686</v>
      </c>
      <c r="G71" s="137">
        <f t="shared" si="5"/>
        <v>95.52581564776686</v>
      </c>
      <c r="H71" s="134"/>
    </row>
    <row r="72" spans="1:8" ht="90.75" customHeight="1">
      <c r="A72" s="113">
        <v>41050900</v>
      </c>
      <c r="B72" s="113" t="s">
        <v>210</v>
      </c>
      <c r="C72" s="263">
        <v>1092.08</v>
      </c>
      <c r="D72" s="138">
        <v>1092.08</v>
      </c>
      <c r="E72" s="138">
        <v>1092.08</v>
      </c>
      <c r="F72" s="137">
        <f t="shared" si="5"/>
        <v>100</v>
      </c>
      <c r="G72" s="137">
        <f t="shared" si="5"/>
        <v>100</v>
      </c>
      <c r="H72" s="134"/>
    </row>
    <row r="73" spans="1:8" ht="40.5" customHeight="1">
      <c r="A73" s="113">
        <v>41051000</v>
      </c>
      <c r="B73" s="113" t="s">
        <v>211</v>
      </c>
      <c r="C73" s="263">
        <v>271.3</v>
      </c>
      <c r="D73" s="138">
        <v>271.3</v>
      </c>
      <c r="E73" s="138">
        <v>271.3</v>
      </c>
      <c r="F73" s="137">
        <f t="shared" si="5"/>
        <v>100</v>
      </c>
      <c r="G73" s="137">
        <f t="shared" si="5"/>
        <v>100</v>
      </c>
      <c r="H73" s="134"/>
    </row>
    <row r="74" spans="1:8" ht="61.5" customHeight="1">
      <c r="A74" s="112">
        <v>41051100</v>
      </c>
      <c r="B74" s="113" t="s">
        <v>193</v>
      </c>
      <c r="C74" s="269">
        <v>777.848</v>
      </c>
      <c r="D74" s="138">
        <v>777.848</v>
      </c>
      <c r="E74" s="138">
        <v>777.848</v>
      </c>
      <c r="F74" s="137">
        <f t="shared" si="5"/>
        <v>100</v>
      </c>
      <c r="G74" s="137">
        <f t="shared" si="5"/>
        <v>100</v>
      </c>
      <c r="H74" s="134"/>
    </row>
    <row r="75" spans="1:13" ht="57.75" customHeight="1">
      <c r="A75" s="112">
        <v>41051200</v>
      </c>
      <c r="B75" s="113" t="s">
        <v>194</v>
      </c>
      <c r="C75" s="269">
        <v>343.365</v>
      </c>
      <c r="D75" s="138">
        <v>343.365</v>
      </c>
      <c r="E75" s="138">
        <v>343.365</v>
      </c>
      <c r="F75" s="137">
        <f t="shared" si="5"/>
        <v>100</v>
      </c>
      <c r="G75" s="137">
        <f t="shared" si="5"/>
        <v>100</v>
      </c>
      <c r="H75" s="134"/>
      <c r="M75" s="129"/>
    </row>
    <row r="76" spans="1:13" ht="57.75" customHeight="1">
      <c r="A76" s="112">
        <v>41051400</v>
      </c>
      <c r="B76" s="113" t="s">
        <v>200</v>
      </c>
      <c r="C76" s="269">
        <v>361.557</v>
      </c>
      <c r="D76" s="138">
        <v>361.557</v>
      </c>
      <c r="E76" s="138">
        <v>361.557</v>
      </c>
      <c r="F76" s="137">
        <f t="shared" si="5"/>
        <v>100</v>
      </c>
      <c r="G76" s="137">
        <f t="shared" si="5"/>
        <v>100</v>
      </c>
      <c r="H76" s="134"/>
      <c r="M76" s="129"/>
    </row>
    <row r="77" spans="1:8" ht="25.5" customHeight="1" thickBot="1">
      <c r="A77" s="112">
        <v>41053900</v>
      </c>
      <c r="B77" s="113" t="s">
        <v>175</v>
      </c>
      <c r="C77" s="262">
        <v>186.2</v>
      </c>
      <c r="D77" s="138">
        <v>186.2</v>
      </c>
      <c r="E77" s="138">
        <v>183.914</v>
      </c>
      <c r="F77" s="137">
        <f t="shared" si="5"/>
        <v>98.77228786251344</v>
      </c>
      <c r="G77" s="137">
        <f t="shared" si="5"/>
        <v>98.77228786251344</v>
      </c>
      <c r="H77" s="134"/>
    </row>
    <row r="78" spans="1:8" s="12" customFormat="1" ht="29.25" customHeight="1" thickBot="1">
      <c r="A78" s="23"/>
      <c r="B78" s="41" t="s">
        <v>12</v>
      </c>
      <c r="C78" s="157">
        <f>C57+C59+C61+C67+C64</f>
        <v>127143.61899999999</v>
      </c>
      <c r="D78" s="158">
        <f>D57+D59+D61+D67+D64</f>
        <v>127143.61899999999</v>
      </c>
      <c r="E78" s="158">
        <f>E57+E59+E61+E67+E64</f>
        <v>126952.855</v>
      </c>
      <c r="F78" s="159">
        <f>IF(C78=0,"",$E78/C78*100)</f>
        <v>99.84996179792554</v>
      </c>
      <c r="G78" s="160">
        <f t="shared" si="5"/>
        <v>99.84996179792554</v>
      </c>
      <c r="H78" s="154"/>
    </row>
    <row r="79" spans="1:8" s="26" customFormat="1" ht="27" customHeight="1" thickBot="1">
      <c r="A79" s="46"/>
      <c r="B79" s="4" t="s">
        <v>24</v>
      </c>
      <c r="C79" s="274"/>
      <c r="D79" s="227" t="s">
        <v>17</v>
      </c>
      <c r="E79" s="275"/>
      <c r="F79" s="275"/>
      <c r="G79" s="276"/>
      <c r="H79" s="161"/>
    </row>
    <row r="80" spans="1:8" s="19" customFormat="1" ht="20.25" customHeight="1">
      <c r="A80" s="117" t="s">
        <v>157</v>
      </c>
      <c r="B80" s="47" t="s">
        <v>26</v>
      </c>
      <c r="C80" s="162">
        <v>13918.8</v>
      </c>
      <c r="D80" s="162">
        <v>13918.8</v>
      </c>
      <c r="E80" s="163">
        <v>13907.672</v>
      </c>
      <c r="F80" s="163">
        <f aca="true" t="shared" si="6" ref="F80:F90">IF(C80=0,"",IF(($E80/C80*100)&gt;=200,"В/100",$E80/C80*100))</f>
        <v>99.92005057907292</v>
      </c>
      <c r="G80" s="164">
        <f>IF(D80=0,"",IF((E80/D80*100)&gt;=200,"В/100",E80/D80*100))</f>
        <v>99.92005057907292</v>
      </c>
      <c r="H80" s="165"/>
    </row>
    <row r="81" spans="1:8" s="19" customFormat="1" ht="20.25" customHeight="1">
      <c r="A81" s="118" t="s">
        <v>158</v>
      </c>
      <c r="B81" s="48" t="s">
        <v>27</v>
      </c>
      <c r="C81" s="166">
        <v>38023.7</v>
      </c>
      <c r="D81" s="166">
        <v>38023.7</v>
      </c>
      <c r="E81" s="167">
        <v>37945</v>
      </c>
      <c r="F81" s="167">
        <f t="shared" si="6"/>
        <v>99.79302382461466</v>
      </c>
      <c r="G81" s="168">
        <f>IF(D81=0,"",IF((E81/D81*100)&gt;=200,"В/100",E81/D81*100))</f>
        <v>99.79302382461466</v>
      </c>
      <c r="H81" s="165"/>
    </row>
    <row r="82" spans="1:8" s="19" customFormat="1" ht="20.25" customHeight="1">
      <c r="A82" s="119" t="s">
        <v>159</v>
      </c>
      <c r="B82" s="50" t="s">
        <v>165</v>
      </c>
      <c r="C82" s="169">
        <v>63650.3</v>
      </c>
      <c r="D82" s="170">
        <v>63650.3</v>
      </c>
      <c r="E82" s="170">
        <v>63318.078</v>
      </c>
      <c r="F82" s="170">
        <f t="shared" si="6"/>
        <v>99.47805116393795</v>
      </c>
      <c r="G82" s="171">
        <f>IF(D82=0,"",IF((E82/D82*100)&gt;=200,"В/100",E82/D82*100))</f>
        <v>99.47805116393795</v>
      </c>
      <c r="H82" s="172"/>
    </row>
    <row r="83" spans="1:8" s="19" customFormat="1" ht="20.25" customHeight="1">
      <c r="A83" s="118" t="s">
        <v>160</v>
      </c>
      <c r="B83" s="51" t="s">
        <v>28</v>
      </c>
      <c r="C83" s="169">
        <v>1372.3</v>
      </c>
      <c r="D83" s="169">
        <v>1372.3</v>
      </c>
      <c r="E83" s="170">
        <v>1348.621</v>
      </c>
      <c r="F83" s="170">
        <f t="shared" si="6"/>
        <v>98.27450265976829</v>
      </c>
      <c r="G83" s="171">
        <f aca="true" t="shared" si="7" ref="G83:G95">IF(D83=0,"",IF((E83/D83*100)&gt;=200,"В/100",E83/D83*100))</f>
        <v>98.27450265976829</v>
      </c>
      <c r="H83" s="173"/>
    </row>
    <row r="84" spans="1:8" s="19" customFormat="1" ht="20.25" customHeight="1">
      <c r="A84" s="119" t="s">
        <v>161</v>
      </c>
      <c r="B84" s="50" t="s">
        <v>29</v>
      </c>
      <c r="C84" s="169">
        <v>1745.2</v>
      </c>
      <c r="D84" s="169">
        <v>1745.2</v>
      </c>
      <c r="E84" s="170">
        <v>1743.581</v>
      </c>
      <c r="F84" s="170">
        <f t="shared" si="6"/>
        <v>99.9072312628925</v>
      </c>
      <c r="G84" s="171">
        <f t="shared" si="7"/>
        <v>99.9072312628925</v>
      </c>
      <c r="H84" s="165"/>
    </row>
    <row r="85" spans="1:8" s="19" customFormat="1" ht="20.25" customHeight="1">
      <c r="A85" s="119" t="s">
        <v>162</v>
      </c>
      <c r="B85" s="50" t="s">
        <v>93</v>
      </c>
      <c r="C85" s="169">
        <v>3541.5</v>
      </c>
      <c r="D85" s="169">
        <v>3541.4</v>
      </c>
      <c r="E85" s="170">
        <v>3537.867</v>
      </c>
      <c r="F85" s="170">
        <f t="shared" si="6"/>
        <v>99.89741634900466</v>
      </c>
      <c r="G85" s="171">
        <f t="shared" si="7"/>
        <v>99.90023719432993</v>
      </c>
      <c r="H85" s="165"/>
    </row>
    <row r="86" spans="1:8" s="19" customFormat="1" ht="23.25" customHeight="1">
      <c r="A86" s="119" t="s">
        <v>163</v>
      </c>
      <c r="B86" s="50" t="s">
        <v>168</v>
      </c>
      <c r="C86" s="169">
        <v>2386.2</v>
      </c>
      <c r="D86" s="169">
        <v>2386.2</v>
      </c>
      <c r="E86" s="277">
        <v>2386.211</v>
      </c>
      <c r="F86" s="170">
        <f t="shared" si="6"/>
        <v>100.00046098399129</v>
      </c>
      <c r="G86" s="171">
        <f t="shared" si="7"/>
        <v>100.00046098399129</v>
      </c>
      <c r="H86" s="165"/>
    </row>
    <row r="87" spans="1:8" s="19" customFormat="1" ht="24.75" customHeight="1">
      <c r="A87" s="119" t="s">
        <v>169</v>
      </c>
      <c r="B87" s="52" t="s">
        <v>170</v>
      </c>
      <c r="C87" s="169"/>
      <c r="D87" s="169"/>
      <c r="E87" s="170"/>
      <c r="F87" s="170">
        <f t="shared" si="6"/>
      </c>
      <c r="G87" s="171">
        <f t="shared" si="7"/>
      </c>
      <c r="H87" s="165"/>
    </row>
    <row r="88" spans="1:8" s="19" customFormat="1" ht="18.75" customHeight="1">
      <c r="A88" s="256" t="s">
        <v>164</v>
      </c>
      <c r="B88" s="257" t="s">
        <v>171</v>
      </c>
      <c r="C88" s="170"/>
      <c r="D88" s="170"/>
      <c r="E88" s="170"/>
      <c r="F88" s="170">
        <f t="shared" si="6"/>
      </c>
      <c r="G88" s="171">
        <f t="shared" si="7"/>
      </c>
      <c r="H88" s="165"/>
    </row>
    <row r="89" spans="1:8" s="19" customFormat="1" ht="39.75" customHeight="1">
      <c r="A89" s="119" t="s">
        <v>172</v>
      </c>
      <c r="B89" s="52" t="s">
        <v>173</v>
      </c>
      <c r="C89" s="169">
        <v>60</v>
      </c>
      <c r="D89" s="169">
        <v>60</v>
      </c>
      <c r="E89" s="170">
        <v>60</v>
      </c>
      <c r="F89" s="170">
        <f>IF(C89=0,"",IF(($E89/C89*100)&gt;=200,"В/100",$E89/C89*100))</f>
        <v>100</v>
      </c>
      <c r="G89" s="171">
        <f>IF(D89=0,"",IF((E89/D89*100)&gt;=200,"В/100",E89/D89*100))</f>
        <v>100</v>
      </c>
      <c r="H89" s="165"/>
    </row>
    <row r="90" spans="1:8" s="19" customFormat="1" ht="20.25" customHeight="1">
      <c r="A90" s="124" t="s">
        <v>174</v>
      </c>
      <c r="B90" s="50" t="s">
        <v>11</v>
      </c>
      <c r="C90" s="170">
        <v>10</v>
      </c>
      <c r="D90" s="170">
        <v>10</v>
      </c>
      <c r="E90" s="170"/>
      <c r="F90" s="170">
        <f t="shared" si="6"/>
        <v>0</v>
      </c>
      <c r="G90" s="170">
        <f t="shared" si="7"/>
        <v>0</v>
      </c>
      <c r="H90" s="165"/>
    </row>
    <row r="91" spans="1:8" s="27" customFormat="1" ht="24" customHeight="1" thickBot="1">
      <c r="A91" s="122"/>
      <c r="B91" s="123" t="s">
        <v>56</v>
      </c>
      <c r="C91" s="245">
        <f>SUM(C80:C90)</f>
        <v>124708</v>
      </c>
      <c r="D91" s="245">
        <f>SUM(D80:D90)</f>
        <v>124707.9</v>
      </c>
      <c r="E91" s="245">
        <f>SUM(E80:E90)</f>
        <v>124247.03</v>
      </c>
      <c r="F91" s="245">
        <f>IF(C91=0,"",IF(($E91/C91*100)&gt;=200,"В/100",$E91/C91*100))</f>
        <v>99.6303605221798</v>
      </c>
      <c r="G91" s="246">
        <f t="shared" si="7"/>
        <v>99.63044041315747</v>
      </c>
      <c r="H91" s="177"/>
    </row>
    <row r="92" spans="1:8" s="19" customFormat="1" ht="39" customHeight="1" hidden="1" thickBot="1">
      <c r="A92" s="57">
        <v>250339</v>
      </c>
      <c r="B92" s="58" t="s">
        <v>94</v>
      </c>
      <c r="C92" s="178"/>
      <c r="D92" s="178"/>
      <c r="E92" s="179"/>
      <c r="F92" s="247">
        <f>IF(C92=0,"",IF(($E92/C92*100)&gt;=200,"В/100",$E92/C92*100))</f>
      </c>
      <c r="G92" s="248">
        <f t="shared" si="7"/>
      </c>
      <c r="H92" s="172"/>
    </row>
    <row r="93" spans="1:8" s="19" customFormat="1" ht="26.25" customHeight="1">
      <c r="A93" s="254">
        <v>9000</v>
      </c>
      <c r="B93" s="255" t="s">
        <v>179</v>
      </c>
      <c r="C93" s="180"/>
      <c r="D93" s="180"/>
      <c r="E93" s="180"/>
      <c r="F93" s="258"/>
      <c r="G93" s="258"/>
      <c r="H93" s="172"/>
    </row>
    <row r="94" spans="1:8" s="19" customFormat="1" ht="24" customHeight="1">
      <c r="A94" s="121" t="s">
        <v>176</v>
      </c>
      <c r="B94" s="116" t="s">
        <v>175</v>
      </c>
      <c r="C94" s="180">
        <v>2035.2</v>
      </c>
      <c r="D94" s="180">
        <v>2035.2</v>
      </c>
      <c r="E94" s="180">
        <v>1735.5</v>
      </c>
      <c r="F94" s="180">
        <f>IF(C94=0,"",IF(($E94/C94*100)&gt;=200,"В/100",$E94/C94*100))</f>
        <v>85.27417452830188</v>
      </c>
      <c r="G94" s="180">
        <f>IF(D94=0,"",IF((E94/D94*100)&gt;=200,"В/100",E94/D94*100))</f>
        <v>85.27417452830188</v>
      </c>
      <c r="H94" s="172"/>
    </row>
    <row r="95" spans="1:8" s="19" customFormat="1" ht="39" customHeight="1" thickBot="1">
      <c r="A95" s="249" t="s">
        <v>177</v>
      </c>
      <c r="B95" s="250" t="s">
        <v>178</v>
      </c>
      <c r="C95" s="251">
        <v>85</v>
      </c>
      <c r="D95" s="251">
        <v>85</v>
      </c>
      <c r="E95" s="251">
        <v>85</v>
      </c>
      <c r="F95" s="252">
        <f>IF(C95=0,"",IF(($E95/C95*100)&gt;=200,"В/100",$E95/C95*100))</f>
        <v>100</v>
      </c>
      <c r="G95" s="253">
        <f t="shared" si="7"/>
        <v>100</v>
      </c>
      <c r="H95" s="172"/>
    </row>
    <row r="96" spans="1:8" s="27" customFormat="1" ht="29.25" customHeight="1" thickBot="1">
      <c r="A96" s="28"/>
      <c r="B96" s="40" t="s">
        <v>57</v>
      </c>
      <c r="C96" s="181">
        <f>C91+C92+C94+C95</f>
        <v>126828.2</v>
      </c>
      <c r="D96" s="181">
        <f>D91+D92+D94+D95</f>
        <v>126828.09999999999</v>
      </c>
      <c r="E96" s="182">
        <f>E91+E95+E94</f>
        <v>126067.53</v>
      </c>
      <c r="F96" s="181">
        <f>IF(C96=0,"",IF(($E96/C96*100)&gt;=200,"В/100",$E96/C96*100))</f>
        <v>99.4002359096794</v>
      </c>
      <c r="G96" s="176">
        <f>IF(D96=0,"",IF((E96/D96*100)&gt;=200,"В/100",E96/D96*100))</f>
        <v>99.40031428366427</v>
      </c>
      <c r="H96" s="183"/>
    </row>
    <row r="97" spans="1:8" s="27" customFormat="1" ht="27.75" customHeight="1" thickBot="1">
      <c r="A97" s="60"/>
      <c r="B97" s="30" t="s">
        <v>60</v>
      </c>
      <c r="C97" s="184"/>
      <c r="D97" s="184"/>
      <c r="E97" s="185"/>
      <c r="F97" s="184"/>
      <c r="G97" s="186"/>
      <c r="H97" s="187"/>
    </row>
    <row r="98" spans="1:8" s="19" customFormat="1" ht="20.25">
      <c r="A98" s="36">
        <v>602000</v>
      </c>
      <c r="B98" s="35" t="s">
        <v>32</v>
      </c>
      <c r="C98" s="188"/>
      <c r="D98" s="189">
        <f>D99-D100+D124+D125</f>
        <v>-315.3710000000001</v>
      </c>
      <c r="E98" s="189">
        <f>E99-E100+E124+E125</f>
        <v>-885.3310000000001</v>
      </c>
      <c r="F98" s="188"/>
      <c r="G98" s="190"/>
      <c r="H98" s="165"/>
    </row>
    <row r="99" spans="1:8" s="19" customFormat="1" ht="20.25">
      <c r="A99" s="13">
        <v>602100</v>
      </c>
      <c r="B99" s="14" t="s">
        <v>33</v>
      </c>
      <c r="C99" s="191"/>
      <c r="D99" s="151">
        <v>3417.448</v>
      </c>
      <c r="E99" s="151">
        <v>3428.169</v>
      </c>
      <c r="F99" s="191"/>
      <c r="G99" s="192"/>
      <c r="H99" s="193"/>
    </row>
    <row r="100" spans="1:8" s="19" customFormat="1" ht="20.25">
      <c r="A100" s="13">
        <v>602200</v>
      </c>
      <c r="B100" s="14" t="s">
        <v>34</v>
      </c>
      <c r="C100" s="191">
        <f>(C102+C103)</f>
        <v>0</v>
      </c>
      <c r="D100" s="150"/>
      <c r="E100" s="150">
        <v>1762.9</v>
      </c>
      <c r="F100" s="191"/>
      <c r="G100" s="192"/>
      <c r="H100" s="165"/>
    </row>
    <row r="101" spans="1:8" s="19" customFormat="1" ht="20.25" hidden="1">
      <c r="A101" s="13"/>
      <c r="B101" s="14" t="s">
        <v>15</v>
      </c>
      <c r="C101" s="191">
        <v>0</v>
      </c>
      <c r="D101" s="151"/>
      <c r="E101" s="151"/>
      <c r="F101" s="191"/>
      <c r="G101" s="192"/>
      <c r="H101" s="165"/>
    </row>
    <row r="102" spans="1:8" s="19" customFormat="1" ht="20.25" hidden="1">
      <c r="A102" s="13"/>
      <c r="B102" s="14" t="s">
        <v>13</v>
      </c>
      <c r="C102" s="191">
        <v>0</v>
      </c>
      <c r="D102" s="151">
        <v>19491.17949</v>
      </c>
      <c r="E102" s="151">
        <v>19491.17949</v>
      </c>
      <c r="F102" s="191"/>
      <c r="G102" s="192"/>
      <c r="H102" s="172"/>
    </row>
    <row r="103" spans="1:8" s="19" customFormat="1" ht="20.25" hidden="1">
      <c r="A103" s="13"/>
      <c r="B103" s="14" t="s">
        <v>14</v>
      </c>
      <c r="C103" s="191">
        <f>SUM(C105:C123)</f>
        <v>0</v>
      </c>
      <c r="D103" s="150">
        <f>SUM(D105:D123)</f>
        <v>37715.60008999999</v>
      </c>
      <c r="E103" s="150">
        <f>SUM(E105:E123)</f>
        <v>37715.60008999999</v>
      </c>
      <c r="F103" s="191"/>
      <c r="G103" s="192"/>
      <c r="H103" s="165"/>
    </row>
    <row r="104" spans="1:8" s="19" customFormat="1" ht="20.25" hidden="1">
      <c r="A104" s="13"/>
      <c r="B104" s="14" t="s">
        <v>16</v>
      </c>
      <c r="C104" s="191">
        <v>0</v>
      </c>
      <c r="D104" s="151"/>
      <c r="E104" s="151"/>
      <c r="F104" s="191"/>
      <c r="G104" s="192"/>
      <c r="H104" s="165"/>
    </row>
    <row r="105" spans="1:8" s="31" customFormat="1" ht="20.25" hidden="1">
      <c r="A105" s="32"/>
      <c r="B105" s="33" t="s">
        <v>36</v>
      </c>
      <c r="C105" s="194">
        <v>0</v>
      </c>
      <c r="D105" s="195">
        <v>25546.87936</v>
      </c>
      <c r="E105" s="195">
        <v>25546.87936</v>
      </c>
      <c r="F105" s="194"/>
      <c r="G105" s="196"/>
      <c r="H105" s="197"/>
    </row>
    <row r="106" spans="1:8" s="31" customFormat="1" ht="20.25" hidden="1">
      <c r="A106" s="32"/>
      <c r="B106" s="33" t="s">
        <v>37</v>
      </c>
      <c r="C106" s="194">
        <v>0</v>
      </c>
      <c r="D106" s="195"/>
      <c r="E106" s="195"/>
      <c r="F106" s="194"/>
      <c r="G106" s="196"/>
      <c r="H106" s="197"/>
    </row>
    <row r="107" spans="1:8" s="31" customFormat="1" ht="20.25" hidden="1">
      <c r="A107" s="32"/>
      <c r="B107" s="33" t="s">
        <v>55</v>
      </c>
      <c r="C107" s="194">
        <v>0</v>
      </c>
      <c r="D107" s="195"/>
      <c r="E107" s="195"/>
      <c r="F107" s="194"/>
      <c r="G107" s="196"/>
      <c r="H107" s="197"/>
    </row>
    <row r="108" spans="1:8" s="31" customFormat="1" ht="20.25" hidden="1">
      <c r="A108" s="32"/>
      <c r="B108" s="33" t="s">
        <v>53</v>
      </c>
      <c r="C108" s="194">
        <v>0</v>
      </c>
      <c r="D108" s="195">
        <v>4501.8</v>
      </c>
      <c r="E108" s="195">
        <v>4501.8</v>
      </c>
      <c r="F108" s="194"/>
      <c r="G108" s="196"/>
      <c r="H108" s="197"/>
    </row>
    <row r="109" spans="1:8" s="31" customFormat="1" ht="20.25" hidden="1">
      <c r="A109" s="32"/>
      <c r="B109" s="33" t="s">
        <v>38</v>
      </c>
      <c r="C109" s="194">
        <v>0</v>
      </c>
      <c r="D109" s="195"/>
      <c r="E109" s="195"/>
      <c r="F109" s="194"/>
      <c r="G109" s="196"/>
      <c r="H109" s="197"/>
    </row>
    <row r="110" spans="1:8" s="31" customFormat="1" ht="31.5" hidden="1">
      <c r="A110" s="32"/>
      <c r="B110" s="33" t="s">
        <v>39</v>
      </c>
      <c r="C110" s="194">
        <v>0</v>
      </c>
      <c r="D110" s="195"/>
      <c r="E110" s="195"/>
      <c r="F110" s="194"/>
      <c r="G110" s="196"/>
      <c r="H110" s="197"/>
    </row>
    <row r="111" spans="1:8" s="31" customFormat="1" ht="20.25" hidden="1">
      <c r="A111" s="32"/>
      <c r="B111" s="33" t="s">
        <v>40</v>
      </c>
      <c r="C111" s="194">
        <v>0</v>
      </c>
      <c r="D111" s="195"/>
      <c r="E111" s="195"/>
      <c r="F111" s="194"/>
      <c r="G111" s="196"/>
      <c r="H111" s="197"/>
    </row>
    <row r="112" spans="1:8" s="31" customFormat="1" ht="20.25" hidden="1">
      <c r="A112" s="32"/>
      <c r="B112" s="33" t="s">
        <v>41</v>
      </c>
      <c r="C112" s="194">
        <v>0</v>
      </c>
      <c r="D112" s="195">
        <v>1854.83313</v>
      </c>
      <c r="E112" s="195">
        <v>1854.83313</v>
      </c>
      <c r="F112" s="194"/>
      <c r="G112" s="196"/>
      <c r="H112" s="197"/>
    </row>
    <row r="113" spans="1:8" s="31" customFormat="1" ht="20.25" hidden="1">
      <c r="A113" s="32"/>
      <c r="B113" s="33" t="s">
        <v>42</v>
      </c>
      <c r="C113" s="194">
        <v>0</v>
      </c>
      <c r="D113" s="195"/>
      <c r="E113" s="195"/>
      <c r="F113" s="194"/>
      <c r="G113" s="196"/>
      <c r="H113" s="197"/>
    </row>
    <row r="114" spans="1:8" s="31" customFormat="1" ht="20.25" hidden="1">
      <c r="A114" s="32"/>
      <c r="B114" s="33" t="s">
        <v>43</v>
      </c>
      <c r="C114" s="194">
        <v>0</v>
      </c>
      <c r="D114" s="195"/>
      <c r="E114" s="195"/>
      <c r="F114" s="194"/>
      <c r="G114" s="196"/>
      <c r="H114" s="197"/>
    </row>
    <row r="115" spans="1:8" s="31" customFormat="1" ht="17.25" customHeight="1" hidden="1">
      <c r="A115" s="32"/>
      <c r="B115" s="33" t="s">
        <v>44</v>
      </c>
      <c r="C115" s="194">
        <v>0</v>
      </c>
      <c r="D115" s="195"/>
      <c r="E115" s="195"/>
      <c r="F115" s="194"/>
      <c r="G115" s="196"/>
      <c r="H115" s="197"/>
    </row>
    <row r="116" spans="1:8" s="31" customFormat="1" ht="20.25" hidden="1">
      <c r="A116" s="32"/>
      <c r="B116" s="33" t="s">
        <v>45</v>
      </c>
      <c r="C116" s="194">
        <v>0</v>
      </c>
      <c r="D116" s="195"/>
      <c r="E116" s="195"/>
      <c r="F116" s="194"/>
      <c r="G116" s="196"/>
      <c r="H116" s="197"/>
    </row>
    <row r="117" spans="1:8" s="31" customFormat="1" ht="18.75" customHeight="1" hidden="1">
      <c r="A117" s="32"/>
      <c r="B117" s="33" t="s">
        <v>46</v>
      </c>
      <c r="C117" s="194">
        <v>0</v>
      </c>
      <c r="D117" s="195">
        <v>1809</v>
      </c>
      <c r="E117" s="195">
        <v>1809</v>
      </c>
      <c r="F117" s="194"/>
      <c r="G117" s="196"/>
      <c r="H117" s="197"/>
    </row>
    <row r="118" spans="1:8" s="31" customFormat="1" ht="20.25" hidden="1">
      <c r="A118" s="32"/>
      <c r="B118" s="33" t="s">
        <v>47</v>
      </c>
      <c r="C118" s="194">
        <v>0</v>
      </c>
      <c r="D118" s="195">
        <v>425.6</v>
      </c>
      <c r="E118" s="195">
        <v>425.6</v>
      </c>
      <c r="F118" s="194"/>
      <c r="G118" s="196"/>
      <c r="H118" s="197"/>
    </row>
    <row r="119" spans="1:8" s="31" customFormat="1" ht="20.25" hidden="1">
      <c r="A119" s="32"/>
      <c r="B119" s="33" t="s">
        <v>0</v>
      </c>
      <c r="C119" s="194">
        <v>0</v>
      </c>
      <c r="D119" s="195">
        <v>3087</v>
      </c>
      <c r="E119" s="195">
        <v>3087</v>
      </c>
      <c r="F119" s="194"/>
      <c r="G119" s="196"/>
      <c r="H119" s="197"/>
    </row>
    <row r="120" spans="1:8" s="31" customFormat="1" ht="31.5" hidden="1">
      <c r="A120" s="32"/>
      <c r="B120" s="33" t="s">
        <v>67</v>
      </c>
      <c r="C120" s="194">
        <v>0</v>
      </c>
      <c r="D120" s="195">
        <v>323.91757</v>
      </c>
      <c r="E120" s="195">
        <v>323.91757</v>
      </c>
      <c r="F120" s="194"/>
      <c r="G120" s="196"/>
      <c r="H120" s="197"/>
    </row>
    <row r="121" spans="1:8" s="31" customFormat="1" ht="20.25" hidden="1">
      <c r="A121" s="32"/>
      <c r="B121" s="33" t="s">
        <v>62</v>
      </c>
      <c r="C121" s="194">
        <v>0</v>
      </c>
      <c r="D121" s="195">
        <v>163.77936</v>
      </c>
      <c r="E121" s="195">
        <v>163.77936</v>
      </c>
      <c r="F121" s="194"/>
      <c r="G121" s="196"/>
      <c r="H121" s="198"/>
    </row>
    <row r="122" spans="1:8" s="31" customFormat="1" ht="20.25" hidden="1">
      <c r="A122" s="32"/>
      <c r="B122" s="33" t="s">
        <v>48</v>
      </c>
      <c r="C122" s="194">
        <v>0</v>
      </c>
      <c r="D122" s="195"/>
      <c r="E122" s="195"/>
      <c r="F122" s="194"/>
      <c r="G122" s="196"/>
      <c r="H122" s="198"/>
    </row>
    <row r="123" spans="1:8" s="31" customFormat="1" ht="20.25" hidden="1">
      <c r="A123" s="32"/>
      <c r="B123" s="33" t="s">
        <v>49</v>
      </c>
      <c r="C123" s="194">
        <v>0</v>
      </c>
      <c r="D123" s="195">
        <v>2.79067</v>
      </c>
      <c r="E123" s="195">
        <v>2.79067</v>
      </c>
      <c r="F123" s="194"/>
      <c r="G123" s="196"/>
      <c r="H123" s="198"/>
    </row>
    <row r="124" spans="1:8" s="19" customFormat="1" ht="20.25" hidden="1">
      <c r="A124" s="13">
        <v>602300</v>
      </c>
      <c r="B124" s="14" t="s">
        <v>35</v>
      </c>
      <c r="C124" s="191">
        <v>0</v>
      </c>
      <c r="D124" s="151"/>
      <c r="E124" s="151"/>
      <c r="F124" s="191"/>
      <c r="G124" s="192"/>
      <c r="H124" s="165"/>
    </row>
    <row r="125" spans="1:8" s="19" customFormat="1" ht="38.25" thickBot="1">
      <c r="A125" s="13">
        <v>602400</v>
      </c>
      <c r="B125" s="14" t="s">
        <v>22</v>
      </c>
      <c r="C125" s="191"/>
      <c r="D125" s="189">
        <v>-3732.819</v>
      </c>
      <c r="E125" s="189">
        <v>-2550.6</v>
      </c>
      <c r="F125" s="191"/>
      <c r="G125" s="192"/>
      <c r="H125" s="165"/>
    </row>
    <row r="126" spans="1:8" s="19" customFormat="1" ht="21" customHeight="1" hidden="1" thickBot="1">
      <c r="A126" s="13">
        <v>602400</v>
      </c>
      <c r="B126" s="34" t="s">
        <v>30</v>
      </c>
      <c r="C126" s="199">
        <v>0</v>
      </c>
      <c r="D126" s="200"/>
      <c r="E126" s="151"/>
      <c r="F126" s="199"/>
      <c r="G126" s="201"/>
      <c r="H126" s="165"/>
    </row>
    <row r="127" spans="1:8" s="19" customFormat="1" ht="26.25" customHeight="1" thickBot="1">
      <c r="A127" s="55"/>
      <c r="B127" s="40" t="s">
        <v>61</v>
      </c>
      <c r="C127" s="202">
        <f>+C98+C126</f>
        <v>0</v>
      </c>
      <c r="D127" s="203">
        <f>+D98+D126</f>
        <v>-315.3710000000001</v>
      </c>
      <c r="E127" s="203">
        <f>+E98+E126</f>
        <v>-885.3310000000001</v>
      </c>
      <c r="F127" s="202"/>
      <c r="G127" s="204"/>
      <c r="H127" s="165"/>
    </row>
    <row r="128" spans="3:8" s="19" customFormat="1" ht="18">
      <c r="C128" s="87"/>
      <c r="D128" s="88"/>
      <c r="E128" s="89"/>
      <c r="F128" s="87"/>
      <c r="G128" s="87"/>
      <c r="H128" s="86"/>
    </row>
    <row r="129" spans="3:8" s="19" customFormat="1" ht="18">
      <c r="C129" s="87"/>
      <c r="D129" s="88"/>
      <c r="E129" s="89"/>
      <c r="F129" s="87"/>
      <c r="G129" s="87"/>
      <c r="H129" s="86"/>
    </row>
    <row r="130" spans="3:8" s="19" customFormat="1" ht="18">
      <c r="C130" s="87"/>
      <c r="D130" s="88"/>
      <c r="E130" s="89"/>
      <c r="F130" s="87"/>
      <c r="G130" s="87"/>
      <c r="H130" s="86"/>
    </row>
    <row r="131" spans="3:8" s="19" customFormat="1" ht="18">
      <c r="C131" s="87"/>
      <c r="D131" s="88"/>
      <c r="E131" s="89"/>
      <c r="F131" s="87"/>
      <c r="G131" s="87"/>
      <c r="H131" s="86"/>
    </row>
    <row r="132" spans="3:8" s="19" customFormat="1" ht="18">
      <c r="C132" s="87"/>
      <c r="D132" s="88"/>
      <c r="E132" s="89"/>
      <c r="F132" s="87"/>
      <c r="G132" s="87"/>
      <c r="H132" s="86"/>
    </row>
    <row r="133" spans="3:8" s="19" customFormat="1" ht="18">
      <c r="C133" s="87"/>
      <c r="D133" s="88"/>
      <c r="E133" s="89"/>
      <c r="F133" s="87"/>
      <c r="G133" s="87"/>
      <c r="H133" s="86"/>
    </row>
    <row r="134" spans="3:8" s="19" customFormat="1" ht="18">
      <c r="C134" s="87"/>
      <c r="D134" s="88"/>
      <c r="E134" s="89"/>
      <c r="F134" s="87"/>
      <c r="G134" s="87"/>
      <c r="H134" s="86"/>
    </row>
    <row r="135" spans="3:8" s="19" customFormat="1" ht="18">
      <c r="C135" s="87"/>
      <c r="D135" s="88"/>
      <c r="E135" s="89"/>
      <c r="F135" s="87"/>
      <c r="G135" s="87"/>
      <c r="H135" s="86"/>
    </row>
    <row r="136" spans="3:8" s="19" customFormat="1" ht="18">
      <c r="C136" s="87"/>
      <c r="D136" s="88"/>
      <c r="E136" s="89"/>
      <c r="F136" s="87"/>
      <c r="G136" s="87"/>
      <c r="H136" s="86"/>
    </row>
    <row r="137" spans="3:8" s="19" customFormat="1" ht="18">
      <c r="C137" s="87"/>
      <c r="D137" s="88"/>
      <c r="E137" s="89"/>
      <c r="F137" s="87"/>
      <c r="G137" s="87"/>
      <c r="H137" s="86"/>
    </row>
    <row r="138" spans="3:8" s="19" customFormat="1" ht="18">
      <c r="C138" s="87"/>
      <c r="D138" s="88"/>
      <c r="E138" s="89"/>
      <c r="F138" s="87"/>
      <c r="G138" s="87"/>
      <c r="H138" s="86"/>
    </row>
    <row r="139" spans="3:8" s="19" customFormat="1" ht="18">
      <c r="C139" s="87"/>
      <c r="D139" s="88"/>
      <c r="E139" s="89"/>
      <c r="F139" s="87"/>
      <c r="G139" s="87"/>
      <c r="H139" s="86"/>
    </row>
    <row r="140" spans="3:8" s="19" customFormat="1" ht="18">
      <c r="C140" s="87"/>
      <c r="D140" s="88"/>
      <c r="E140" s="89"/>
      <c r="F140" s="87"/>
      <c r="G140" s="87"/>
      <c r="H140" s="86"/>
    </row>
    <row r="141" spans="3:8" s="19" customFormat="1" ht="18">
      <c r="C141" s="87"/>
      <c r="D141" s="88"/>
      <c r="E141" s="89"/>
      <c r="F141" s="87"/>
      <c r="G141" s="87"/>
      <c r="H141" s="86"/>
    </row>
    <row r="142" spans="3:8" s="19" customFormat="1" ht="18">
      <c r="C142" s="87"/>
      <c r="D142" s="88"/>
      <c r="E142" s="89"/>
      <c r="F142" s="87"/>
      <c r="G142" s="87"/>
      <c r="H142" s="86"/>
    </row>
    <row r="143" spans="3:8" s="19" customFormat="1" ht="18">
      <c r="C143" s="87"/>
      <c r="D143" s="88"/>
      <c r="E143" s="89"/>
      <c r="F143" s="87"/>
      <c r="G143" s="87"/>
      <c r="H143" s="86"/>
    </row>
    <row r="144" spans="3:8" s="19" customFormat="1" ht="18">
      <c r="C144" s="87"/>
      <c r="D144" s="88"/>
      <c r="E144" s="89"/>
      <c r="F144" s="87"/>
      <c r="G144" s="87"/>
      <c r="H144" s="86"/>
    </row>
    <row r="145" spans="3:8" s="19" customFormat="1" ht="18">
      <c r="C145" s="87"/>
      <c r="D145" s="88"/>
      <c r="E145" s="89"/>
      <c r="F145" s="87"/>
      <c r="G145" s="87"/>
      <c r="H145" s="86"/>
    </row>
    <row r="146" spans="3:8" s="19" customFormat="1" ht="18">
      <c r="C146" s="87"/>
      <c r="D146" s="88"/>
      <c r="E146" s="89"/>
      <c r="F146" s="87"/>
      <c r="G146" s="87"/>
      <c r="H146" s="86"/>
    </row>
    <row r="147" spans="3:8" s="19" customFormat="1" ht="18">
      <c r="C147" s="87"/>
      <c r="D147" s="88"/>
      <c r="E147" s="89"/>
      <c r="F147" s="87"/>
      <c r="G147" s="87"/>
      <c r="H147" s="86"/>
    </row>
    <row r="148" spans="3:8" s="19" customFormat="1" ht="18">
      <c r="C148" s="87"/>
      <c r="D148" s="88"/>
      <c r="E148" s="89"/>
      <c r="F148" s="87"/>
      <c r="G148" s="87"/>
      <c r="H148" s="86"/>
    </row>
    <row r="149" spans="3:8" s="19" customFormat="1" ht="18">
      <c r="C149" s="87"/>
      <c r="D149" s="88"/>
      <c r="E149" s="89"/>
      <c r="F149" s="87"/>
      <c r="G149" s="87"/>
      <c r="H149" s="86"/>
    </row>
    <row r="150" spans="3:8" s="19" customFormat="1" ht="18">
      <c r="C150" s="87"/>
      <c r="D150" s="88"/>
      <c r="E150" s="89"/>
      <c r="F150" s="87"/>
      <c r="G150" s="87"/>
      <c r="H150" s="86"/>
    </row>
    <row r="151" spans="3:8" ht="18.75">
      <c r="C151" s="85"/>
      <c r="D151" s="90"/>
      <c r="E151" s="90"/>
      <c r="F151" s="90"/>
      <c r="G151" s="85"/>
      <c r="H151" s="85"/>
    </row>
    <row r="152" spans="3:8" ht="18.75">
      <c r="C152" s="85"/>
      <c r="D152" s="90"/>
      <c r="E152" s="90"/>
      <c r="F152" s="90"/>
      <c r="G152" s="85"/>
      <c r="H152" s="85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3"/>
  <sheetViews>
    <sheetView showZeros="0"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F70" sqref="F70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1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15.75" customHeight="1" thickBot="1">
      <c r="C1" s="282"/>
      <c r="D1" s="282"/>
      <c r="E1" s="282"/>
    </row>
    <row r="2" spans="1:5" s="25" customFormat="1" ht="69" customHeight="1" thickBot="1">
      <c r="A2" s="63" t="s">
        <v>1</v>
      </c>
      <c r="B2" s="64" t="s">
        <v>2</v>
      </c>
      <c r="C2" s="65" t="s">
        <v>50</v>
      </c>
      <c r="D2" s="24" t="s">
        <v>63</v>
      </c>
      <c r="E2" s="66" t="s">
        <v>51</v>
      </c>
    </row>
    <row r="3" spans="1:5" s="25" customFormat="1" ht="36" customHeight="1" thickBot="1">
      <c r="A3" s="63"/>
      <c r="B3" s="4" t="s">
        <v>20</v>
      </c>
      <c r="C3" s="65"/>
      <c r="D3" s="24"/>
      <c r="E3" s="66"/>
    </row>
    <row r="4" spans="1:5" s="25" customFormat="1" ht="24" customHeight="1" thickBot="1">
      <c r="A4" s="38">
        <v>10000000</v>
      </c>
      <c r="B4" s="39" t="s">
        <v>3</v>
      </c>
      <c r="C4" s="205">
        <f>C5</f>
        <v>31.2</v>
      </c>
      <c r="D4" s="206">
        <f>D5</f>
        <v>39.046</v>
      </c>
      <c r="E4" s="207">
        <f aca="true" t="shared" si="0" ref="E4:E22">IF(C4=0,"",$D4/C4*100)</f>
        <v>125.14743589743588</v>
      </c>
    </row>
    <row r="5" spans="1:5" s="25" customFormat="1" ht="23.25" customHeight="1" thickBot="1">
      <c r="A5" s="72">
        <v>19000000</v>
      </c>
      <c r="B5" s="73" t="s">
        <v>66</v>
      </c>
      <c r="C5" s="208">
        <f>C6</f>
        <v>31.2</v>
      </c>
      <c r="D5" s="209">
        <f>D6</f>
        <v>39.046</v>
      </c>
      <c r="E5" s="207">
        <f t="shared" si="0"/>
        <v>125.14743589743588</v>
      </c>
    </row>
    <row r="6" spans="1:5" s="25" customFormat="1" ht="20.25" customHeight="1" thickBot="1">
      <c r="A6" s="75">
        <v>19010000</v>
      </c>
      <c r="B6" s="76" t="s">
        <v>21</v>
      </c>
      <c r="C6" s="210">
        <f>C7+C8+C9</f>
        <v>31.2</v>
      </c>
      <c r="D6" s="210">
        <f>D7+D8+D9</f>
        <v>39.046</v>
      </c>
      <c r="E6" s="207">
        <f t="shared" si="0"/>
        <v>125.14743589743588</v>
      </c>
    </row>
    <row r="7" spans="1:5" s="25" customFormat="1" ht="36" customHeight="1" thickBot="1">
      <c r="A7" s="79" t="s">
        <v>114</v>
      </c>
      <c r="B7" s="74" t="s">
        <v>83</v>
      </c>
      <c r="C7" s="211">
        <v>14</v>
      </c>
      <c r="D7" s="212">
        <v>19.319</v>
      </c>
      <c r="E7" s="207">
        <f t="shared" si="0"/>
        <v>137.99285714285713</v>
      </c>
    </row>
    <row r="8" spans="1:5" s="12" customFormat="1" ht="26.25" customHeight="1" thickBot="1">
      <c r="A8" s="79" t="s">
        <v>115</v>
      </c>
      <c r="B8" s="74" t="s">
        <v>84</v>
      </c>
      <c r="C8" s="211">
        <v>2.2</v>
      </c>
      <c r="D8" s="212">
        <v>2.475</v>
      </c>
      <c r="E8" s="207">
        <f t="shared" si="0"/>
        <v>112.5</v>
      </c>
    </row>
    <row r="9" spans="1:5" s="2" customFormat="1" ht="40.5" customHeight="1" thickBot="1">
      <c r="A9" s="100" t="s">
        <v>116</v>
      </c>
      <c r="B9" s="101" t="s">
        <v>85</v>
      </c>
      <c r="C9" s="213">
        <v>15</v>
      </c>
      <c r="D9" s="213">
        <v>17.252</v>
      </c>
      <c r="E9" s="214">
        <f t="shared" si="0"/>
        <v>115.01333333333332</v>
      </c>
    </row>
    <row r="10" spans="1:5" s="2" customFormat="1" ht="21" thickBot="1">
      <c r="A10" s="38">
        <v>20000000</v>
      </c>
      <c r="B10" s="104" t="s">
        <v>6</v>
      </c>
      <c r="C10" s="132">
        <f>C11+C14</f>
        <v>581.1</v>
      </c>
      <c r="D10" s="132">
        <f>D11+D14</f>
        <v>1392.4879999999998</v>
      </c>
      <c r="E10" s="215">
        <f t="shared" si="0"/>
        <v>239.62966787127854</v>
      </c>
    </row>
    <row r="11" spans="1:5" s="2" customFormat="1" ht="20.25">
      <c r="A11" s="102">
        <v>24000000</v>
      </c>
      <c r="B11" s="103" t="s">
        <v>90</v>
      </c>
      <c r="C11" s="216">
        <f>C12+C13</f>
        <v>53</v>
      </c>
      <c r="D11" s="216">
        <f>D12+D13</f>
        <v>14.052000000000001</v>
      </c>
      <c r="E11" s="216">
        <f t="shared" si="0"/>
        <v>26.513207547169813</v>
      </c>
    </row>
    <row r="12" spans="1:5" s="2" customFormat="1" ht="56.25">
      <c r="A12" s="95">
        <v>24062100</v>
      </c>
      <c r="B12" s="93" t="s">
        <v>208</v>
      </c>
      <c r="C12" s="137">
        <v>3</v>
      </c>
      <c r="D12" s="137">
        <v>0.47</v>
      </c>
      <c r="E12" s="137">
        <f t="shared" si="0"/>
        <v>15.666666666666664</v>
      </c>
    </row>
    <row r="13" spans="1:5" s="2" customFormat="1" ht="40.5" customHeight="1">
      <c r="A13" s="95">
        <v>24170000</v>
      </c>
      <c r="B13" s="94" t="s">
        <v>195</v>
      </c>
      <c r="C13" s="137">
        <v>50</v>
      </c>
      <c r="D13" s="137">
        <v>13.582</v>
      </c>
      <c r="E13" s="137">
        <f t="shared" si="0"/>
        <v>27.163999999999998</v>
      </c>
    </row>
    <row r="14" spans="1:5" s="2" customFormat="1" ht="24" customHeight="1" thickBot="1">
      <c r="A14" s="16">
        <v>25000000</v>
      </c>
      <c r="B14" s="17" t="s">
        <v>10</v>
      </c>
      <c r="C14" s="217">
        <v>528.1</v>
      </c>
      <c r="D14" s="217">
        <v>1378.436</v>
      </c>
      <c r="E14" s="137">
        <f t="shared" si="0"/>
        <v>261.01798901723157</v>
      </c>
    </row>
    <row r="15" spans="1:5" s="2" customFormat="1" ht="21" thickBot="1">
      <c r="A15" s="38">
        <v>30000000</v>
      </c>
      <c r="B15" s="39" t="s">
        <v>31</v>
      </c>
      <c r="C15" s="218">
        <f>+C16</f>
        <v>0</v>
      </c>
      <c r="D15" s="218">
        <f>+D16</f>
        <v>0</v>
      </c>
      <c r="E15" s="219">
        <f t="shared" si="0"/>
      </c>
    </row>
    <row r="16" spans="1:5" s="12" customFormat="1" ht="25.5" customHeight="1" thickBot="1">
      <c r="A16" s="10">
        <v>31010000</v>
      </c>
      <c r="B16" s="9" t="s">
        <v>95</v>
      </c>
      <c r="C16" s="220">
        <v>0</v>
      </c>
      <c r="D16" s="220">
        <v>0</v>
      </c>
      <c r="E16" s="137">
        <f t="shared" si="0"/>
      </c>
    </row>
    <row r="17" spans="1:5" s="12" customFormat="1" ht="25.5" customHeight="1" thickBot="1">
      <c r="A17" s="108">
        <v>40000000</v>
      </c>
      <c r="B17" s="127" t="s">
        <v>64</v>
      </c>
      <c r="C17" s="221">
        <f>C18</f>
        <v>0</v>
      </c>
      <c r="D17" s="221">
        <f>D18</f>
        <v>0</v>
      </c>
      <c r="E17" s="219">
        <f t="shared" si="0"/>
      </c>
    </row>
    <row r="18" spans="1:5" s="12" customFormat="1" ht="25.5" customHeight="1">
      <c r="A18" s="69">
        <v>41030000</v>
      </c>
      <c r="B18" s="70" t="s">
        <v>9</v>
      </c>
      <c r="C18" s="217">
        <f>C19+C20</f>
        <v>0</v>
      </c>
      <c r="D18" s="217">
        <f>D19</f>
        <v>0</v>
      </c>
      <c r="E18" s="137">
        <f t="shared" si="0"/>
      </c>
    </row>
    <row r="19" spans="1:5" s="12" customFormat="1" ht="15" customHeight="1">
      <c r="A19" s="71"/>
      <c r="B19" s="128"/>
      <c r="C19" s="217">
        <v>0</v>
      </c>
      <c r="D19" s="217">
        <v>0</v>
      </c>
      <c r="E19" s="137">
        <f t="shared" si="0"/>
      </c>
    </row>
    <row r="20" spans="1:5" s="12" customFormat="1" ht="16.5" customHeight="1" thickBot="1">
      <c r="A20" s="130"/>
      <c r="B20" s="131"/>
      <c r="C20" s="222">
        <v>0</v>
      </c>
      <c r="D20" s="222">
        <v>0</v>
      </c>
      <c r="E20" s="223"/>
    </row>
    <row r="21" spans="1:5" s="12" customFormat="1" ht="27.75" customHeight="1" thickBot="1">
      <c r="A21" s="11"/>
      <c r="B21" s="40" t="s">
        <v>65</v>
      </c>
      <c r="C21" s="152">
        <f>C4+C10+C15+C17</f>
        <v>612.3000000000001</v>
      </c>
      <c r="D21" s="152">
        <f>D4+D10+D15+D17</f>
        <v>1431.5339999999999</v>
      </c>
      <c r="E21" s="224">
        <f t="shared" si="0"/>
        <v>233.796178343949</v>
      </c>
    </row>
    <row r="22" spans="1:5" s="27" customFormat="1" ht="22.5" customHeight="1" thickBot="1">
      <c r="A22" s="18"/>
      <c r="B22" s="42" t="s">
        <v>23</v>
      </c>
      <c r="C22" s="225">
        <f>C21</f>
        <v>612.3000000000001</v>
      </c>
      <c r="D22" s="225">
        <f>D21</f>
        <v>1431.5339999999999</v>
      </c>
      <c r="E22" s="176">
        <f t="shared" si="0"/>
        <v>233.796178343949</v>
      </c>
    </row>
    <row r="23" spans="1:6" ht="21" thickBot="1">
      <c r="A23" s="59"/>
      <c r="B23" s="4" t="s">
        <v>25</v>
      </c>
      <c r="C23" s="226"/>
      <c r="D23" s="227"/>
      <c r="E23" s="228"/>
      <c r="F23" s="20"/>
    </row>
    <row r="24" spans="1:6" ht="20.25">
      <c r="A24" s="120" t="s">
        <v>157</v>
      </c>
      <c r="B24" s="67" t="s">
        <v>26</v>
      </c>
      <c r="C24" s="278">
        <v>383.8</v>
      </c>
      <c r="D24" s="174">
        <v>295.943</v>
      </c>
      <c r="E24" s="229">
        <f aca="true" t="shared" si="1" ref="E24:E37">IF(C24=0,"",IF(($D24/C24*100)&gt;=200,"В/100",$D24/C24*100))</f>
        <v>77.10865033871808</v>
      </c>
      <c r="F24" s="21"/>
    </row>
    <row r="25" spans="1:5" ht="20.25">
      <c r="A25" s="118" t="s">
        <v>158</v>
      </c>
      <c r="B25" s="48" t="s">
        <v>27</v>
      </c>
      <c r="C25" s="166">
        <v>2525.8</v>
      </c>
      <c r="D25" s="167">
        <v>2421.6</v>
      </c>
      <c r="E25" s="229">
        <f t="shared" si="1"/>
        <v>95.87457439227175</v>
      </c>
    </row>
    <row r="26" spans="1:5" ht="20.25">
      <c r="A26" s="118" t="s">
        <v>159</v>
      </c>
      <c r="B26" s="48" t="s">
        <v>165</v>
      </c>
      <c r="C26" s="166"/>
      <c r="D26" s="167"/>
      <c r="E26" s="229">
        <f t="shared" si="1"/>
      </c>
    </row>
    <row r="27" spans="1:5" ht="20.25">
      <c r="A27" s="118" t="s">
        <v>160</v>
      </c>
      <c r="B27" s="51" t="s">
        <v>28</v>
      </c>
      <c r="C27" s="169">
        <v>33</v>
      </c>
      <c r="D27" s="170">
        <v>16.84</v>
      </c>
      <c r="E27" s="230">
        <f t="shared" si="1"/>
        <v>51.030303030303024</v>
      </c>
    </row>
    <row r="28" spans="1:5" ht="20.25">
      <c r="A28" s="118" t="s">
        <v>161</v>
      </c>
      <c r="B28" s="50" t="s">
        <v>29</v>
      </c>
      <c r="C28" s="169"/>
      <c r="D28" s="170"/>
      <c r="E28" s="230">
        <f t="shared" si="1"/>
      </c>
    </row>
    <row r="29" spans="1:5" ht="20.25">
      <c r="A29" s="118" t="s">
        <v>162</v>
      </c>
      <c r="B29" s="51" t="s">
        <v>93</v>
      </c>
      <c r="C29" s="169">
        <v>1544.3</v>
      </c>
      <c r="D29" s="170">
        <v>1540.1</v>
      </c>
      <c r="E29" s="230">
        <f t="shared" si="1"/>
        <v>99.72803211811177</v>
      </c>
    </row>
    <row r="30" spans="1:5" ht="20.25" customHeight="1">
      <c r="A30" s="256" t="s">
        <v>182</v>
      </c>
      <c r="B30" s="257" t="s">
        <v>183</v>
      </c>
      <c r="C30" s="169"/>
      <c r="D30" s="170"/>
      <c r="E30" s="230">
        <f t="shared" si="1"/>
      </c>
    </row>
    <row r="31" spans="1:6" s="27" customFormat="1" ht="27" customHeight="1" hidden="1">
      <c r="A31" s="119">
        <v>180000</v>
      </c>
      <c r="B31" s="52" t="s">
        <v>134</v>
      </c>
      <c r="C31" s="279"/>
      <c r="D31" s="170"/>
      <c r="E31" s="230">
        <f t="shared" si="1"/>
      </c>
      <c r="F31" s="29"/>
    </row>
    <row r="32" spans="1:6" s="27" customFormat="1" ht="23.25" customHeight="1">
      <c r="A32" s="119" t="s">
        <v>184</v>
      </c>
      <c r="B32" s="52" t="s">
        <v>185</v>
      </c>
      <c r="C32" s="279">
        <v>2207</v>
      </c>
      <c r="D32" s="170">
        <v>1064.116</v>
      </c>
      <c r="E32" s="230">
        <f t="shared" si="1"/>
        <v>48.21549614861803</v>
      </c>
      <c r="F32" s="29"/>
    </row>
    <row r="33" spans="1:6" s="27" customFormat="1" ht="27" customHeight="1">
      <c r="A33" s="119" t="s">
        <v>163</v>
      </c>
      <c r="B33" s="52" t="s">
        <v>168</v>
      </c>
      <c r="C33" s="279">
        <v>28</v>
      </c>
      <c r="D33" s="170">
        <v>19.1</v>
      </c>
      <c r="E33" s="230">
        <f t="shared" si="1"/>
        <v>68.21428571428572</v>
      </c>
      <c r="F33" s="29"/>
    </row>
    <row r="34" spans="1:6" s="27" customFormat="1" ht="27" customHeight="1">
      <c r="A34" s="124" t="s">
        <v>187</v>
      </c>
      <c r="B34" s="50" t="s">
        <v>186</v>
      </c>
      <c r="C34" s="170">
        <v>71.5</v>
      </c>
      <c r="D34" s="170">
        <v>35.2</v>
      </c>
      <c r="E34" s="230">
        <f t="shared" si="1"/>
        <v>49.23076923076923</v>
      </c>
      <c r="F34" s="29"/>
    </row>
    <row r="35" spans="1:5" s="27" customFormat="1" ht="29.25" customHeight="1" thickBot="1">
      <c r="A35" s="122"/>
      <c r="B35" s="123" t="s">
        <v>58</v>
      </c>
      <c r="C35" s="231">
        <f>SUM(C24:C34)</f>
        <v>6793.400000000001</v>
      </c>
      <c r="D35" s="231">
        <f>SUM(D24:D34)</f>
        <v>5392.899</v>
      </c>
      <c r="E35" s="232">
        <f t="shared" si="1"/>
        <v>79.38438778814731</v>
      </c>
    </row>
    <row r="36" spans="1:5" s="27" customFormat="1" ht="23.25" customHeight="1" thickBot="1">
      <c r="A36" s="125" t="s">
        <v>180</v>
      </c>
      <c r="B36" s="126" t="s">
        <v>181</v>
      </c>
      <c r="C36" s="233">
        <v>533</v>
      </c>
      <c r="D36" s="233">
        <v>124.335</v>
      </c>
      <c r="E36" s="230">
        <f t="shared" si="1"/>
        <v>23.327392120075046</v>
      </c>
    </row>
    <row r="37" spans="1:5" ht="21" thickBot="1">
      <c r="A37" s="68"/>
      <c r="B37" s="40" t="s">
        <v>59</v>
      </c>
      <c r="C37" s="181">
        <f>SUM(C35:C36)</f>
        <v>7326.400000000001</v>
      </c>
      <c r="D37" s="181">
        <f>SUM(D35:D36)</f>
        <v>5517.234</v>
      </c>
      <c r="E37" s="234">
        <f t="shared" si="1"/>
        <v>75.30620768726797</v>
      </c>
    </row>
    <row r="38" spans="1:5" ht="21" thickBot="1">
      <c r="A38" s="60"/>
      <c r="B38" s="30" t="s">
        <v>135</v>
      </c>
      <c r="C38" s="184"/>
      <c r="D38" s="185"/>
      <c r="E38" s="235"/>
    </row>
    <row r="39" spans="1:5" ht="37.5" hidden="1">
      <c r="A39" s="96">
        <v>601000</v>
      </c>
      <c r="B39" s="97" t="s">
        <v>136</v>
      </c>
      <c r="C39" s="236">
        <f>+C40+C41</f>
        <v>0</v>
      </c>
      <c r="D39" s="237">
        <f>D40+D41</f>
        <v>0</v>
      </c>
      <c r="E39" s="238"/>
    </row>
    <row r="40" spans="1:5" ht="37.5" hidden="1">
      <c r="A40" s="53">
        <v>601100</v>
      </c>
      <c r="B40" s="54" t="s">
        <v>137</v>
      </c>
      <c r="C40" s="239"/>
      <c r="D40" s="240"/>
      <c r="E40" s="241"/>
    </row>
    <row r="41" spans="1:5" ht="20.25" hidden="1">
      <c r="A41" s="53">
        <v>601200</v>
      </c>
      <c r="B41" s="54" t="s">
        <v>138</v>
      </c>
      <c r="C41" s="239"/>
      <c r="D41" s="240"/>
      <c r="E41" s="241"/>
    </row>
    <row r="42" spans="1:5" ht="20.25">
      <c r="A42" s="49">
        <v>602000</v>
      </c>
      <c r="B42" s="50" t="s">
        <v>32</v>
      </c>
      <c r="C42" s="169">
        <f>C43-C44+C61</f>
        <v>5716.568</v>
      </c>
      <c r="D42" s="169">
        <f>D43-D44+D61+D60</f>
        <v>4085.7349999999997</v>
      </c>
      <c r="E42" s="242"/>
    </row>
    <row r="43" spans="1:5" ht="20.25">
      <c r="A43" s="53">
        <v>602100</v>
      </c>
      <c r="B43" s="54" t="s">
        <v>33</v>
      </c>
      <c r="C43" s="174">
        <v>1983.749</v>
      </c>
      <c r="D43" s="174">
        <v>2294.235</v>
      </c>
      <c r="E43" s="241"/>
    </row>
    <row r="44" spans="1:5" ht="20.25">
      <c r="A44" s="53">
        <v>602200</v>
      </c>
      <c r="B44" s="54" t="s">
        <v>34</v>
      </c>
      <c r="C44" s="174"/>
      <c r="D44" s="174">
        <v>746.4</v>
      </c>
      <c r="E44" s="241"/>
    </row>
    <row r="45" spans="1:5" ht="20.25" hidden="1">
      <c r="A45" s="53"/>
      <c r="B45" s="54" t="s">
        <v>15</v>
      </c>
      <c r="C45" s="174"/>
      <c r="D45" s="174"/>
      <c r="E45" s="241"/>
    </row>
    <row r="46" spans="1:5" ht="20.25" hidden="1">
      <c r="A46" s="53"/>
      <c r="B46" s="54" t="s">
        <v>13</v>
      </c>
      <c r="C46" s="174"/>
      <c r="D46" s="174"/>
      <c r="E46" s="241"/>
    </row>
    <row r="47" spans="1:5" ht="20.25" hidden="1">
      <c r="A47" s="53"/>
      <c r="B47" s="54" t="s">
        <v>14</v>
      </c>
      <c r="C47" s="174"/>
      <c r="D47" s="174"/>
      <c r="E47" s="241"/>
    </row>
    <row r="48" spans="1:5" ht="20.25" hidden="1">
      <c r="A48" s="53"/>
      <c r="B48" s="54" t="s">
        <v>16</v>
      </c>
      <c r="C48" s="174"/>
      <c r="D48" s="174"/>
      <c r="E48" s="241"/>
    </row>
    <row r="49" spans="1:5" ht="20.25" hidden="1">
      <c r="A49" s="98"/>
      <c r="B49" s="99" t="s">
        <v>139</v>
      </c>
      <c r="C49" s="243"/>
      <c r="D49" s="243"/>
      <c r="E49" s="244"/>
    </row>
    <row r="50" spans="1:5" ht="20.25" hidden="1">
      <c r="A50" s="98"/>
      <c r="B50" s="99" t="s">
        <v>140</v>
      </c>
      <c r="C50" s="243"/>
      <c r="D50" s="243"/>
      <c r="E50" s="244"/>
    </row>
    <row r="51" spans="1:5" ht="20.25" hidden="1">
      <c r="A51" s="98"/>
      <c r="B51" s="99" t="s">
        <v>141</v>
      </c>
      <c r="C51" s="243"/>
      <c r="D51" s="243"/>
      <c r="E51" s="244"/>
    </row>
    <row r="52" spans="1:5" ht="20.25" hidden="1">
      <c r="A52" s="98"/>
      <c r="B52" s="99" t="s">
        <v>142</v>
      </c>
      <c r="C52" s="243"/>
      <c r="D52" s="243"/>
      <c r="E52" s="244"/>
    </row>
    <row r="53" spans="1:5" ht="20.25" hidden="1">
      <c r="A53" s="98"/>
      <c r="B53" s="99" t="s">
        <v>143</v>
      </c>
      <c r="C53" s="243"/>
      <c r="D53" s="243"/>
      <c r="E53" s="244"/>
    </row>
    <row r="54" spans="1:5" ht="20.25" hidden="1">
      <c r="A54" s="98"/>
      <c r="B54" s="99" t="s">
        <v>144</v>
      </c>
      <c r="C54" s="243"/>
      <c r="D54" s="243"/>
      <c r="E54" s="244"/>
    </row>
    <row r="55" spans="1:5" ht="20.25" hidden="1">
      <c r="A55" s="98"/>
      <c r="B55" s="99" t="s">
        <v>145</v>
      </c>
      <c r="C55" s="243"/>
      <c r="D55" s="243"/>
      <c r="E55" s="244"/>
    </row>
    <row r="56" spans="1:5" ht="20.25" hidden="1">
      <c r="A56" s="98"/>
      <c r="B56" s="99" t="s">
        <v>146</v>
      </c>
      <c r="C56" s="243"/>
      <c r="D56" s="243"/>
      <c r="E56" s="244"/>
    </row>
    <row r="57" spans="1:5" ht="20.25" hidden="1">
      <c r="A57" s="98"/>
      <c r="B57" s="99" t="s">
        <v>147</v>
      </c>
      <c r="C57" s="243"/>
      <c r="D57" s="243"/>
      <c r="E57" s="244"/>
    </row>
    <row r="58" spans="1:5" ht="20.25" hidden="1">
      <c r="A58" s="98"/>
      <c r="B58" s="99" t="s">
        <v>148</v>
      </c>
      <c r="C58" s="243"/>
      <c r="D58" s="243"/>
      <c r="E58" s="244"/>
    </row>
    <row r="59" spans="1:5" ht="20.25" hidden="1">
      <c r="A59" s="98"/>
      <c r="B59" s="99" t="s">
        <v>149</v>
      </c>
      <c r="C59" s="243"/>
      <c r="D59" s="243"/>
      <c r="E59" s="244"/>
    </row>
    <row r="60" spans="1:5" ht="20.25">
      <c r="A60" s="53">
        <v>602300</v>
      </c>
      <c r="B60" s="54" t="s">
        <v>150</v>
      </c>
      <c r="C60" s="174"/>
      <c r="D60" s="174">
        <v>-12.7</v>
      </c>
      <c r="E60" s="241"/>
    </row>
    <row r="61" spans="1:5" ht="38.25" thickBot="1">
      <c r="A61" s="53">
        <v>602400</v>
      </c>
      <c r="B61" s="54" t="s">
        <v>22</v>
      </c>
      <c r="C61" s="174">
        <v>3732.819</v>
      </c>
      <c r="D61" s="174">
        <v>2550.6</v>
      </c>
      <c r="E61" s="241"/>
    </row>
    <row r="62" spans="1:5" ht="21" thickBot="1">
      <c r="A62" s="55"/>
      <c r="B62" s="56" t="s">
        <v>151</v>
      </c>
      <c r="C62" s="175">
        <f>C42</f>
        <v>5716.568</v>
      </c>
      <c r="D62" s="175">
        <f>D42</f>
        <v>4085.7349999999997</v>
      </c>
      <c r="E62" s="234"/>
    </row>
    <row r="63" spans="3:5" ht="18">
      <c r="C63" s="22"/>
      <c r="D63" s="62"/>
      <c r="E63" s="22"/>
    </row>
    <row r="64" spans="2:5" ht="18">
      <c r="B64" s="19" t="s">
        <v>204</v>
      </c>
      <c r="C64" s="22"/>
      <c r="D64" s="62"/>
      <c r="E64" s="22"/>
    </row>
    <row r="65" spans="2:5" ht="20.25" customHeight="1">
      <c r="B65" s="270" t="s">
        <v>205</v>
      </c>
      <c r="C65" s="22"/>
      <c r="D65" s="62" t="s">
        <v>206</v>
      </c>
      <c r="E65" s="22"/>
    </row>
    <row r="66" spans="3:5" ht="18">
      <c r="C66" s="22"/>
      <c r="D66" s="62"/>
      <c r="E66" s="22"/>
    </row>
    <row r="67" spans="3:5" ht="18">
      <c r="C67" s="22"/>
      <c r="D67" s="62"/>
      <c r="E67" s="22"/>
    </row>
    <row r="68" spans="3:5" ht="18">
      <c r="C68" s="22"/>
      <c r="D68" s="62"/>
      <c r="E68" s="22"/>
    </row>
    <row r="69" spans="3:5" ht="18">
      <c r="C69" s="22"/>
      <c r="D69" s="62"/>
      <c r="E69" s="22"/>
    </row>
    <row r="70" spans="3:5" ht="18">
      <c r="C70" s="22"/>
      <c r="D70" s="62"/>
      <c r="E70" s="22"/>
    </row>
    <row r="71" spans="3:5" ht="18">
      <c r="C71" s="22"/>
      <c r="D71" s="62"/>
      <c r="E71" s="22"/>
    </row>
    <row r="72" spans="3:5" ht="18">
      <c r="C72" s="22"/>
      <c r="D72" s="62"/>
      <c r="E72" s="22"/>
    </row>
    <row r="73" spans="3:5" ht="18">
      <c r="C73" s="22"/>
      <c r="D73" s="62"/>
      <c r="E73" s="22"/>
    </row>
    <row r="74" spans="3:5" ht="18">
      <c r="C74" s="22"/>
      <c r="D74" s="62"/>
      <c r="E74" s="22"/>
    </row>
    <row r="75" spans="3:5" ht="18">
      <c r="C75" s="22"/>
      <c r="D75" s="62"/>
      <c r="E75" s="22"/>
    </row>
    <row r="76" spans="3:5" ht="18">
      <c r="C76" s="22"/>
      <c r="D76" s="62"/>
      <c r="E76" s="22"/>
    </row>
    <row r="77" spans="3:5" ht="18">
      <c r="C77" s="22"/>
      <c r="D77" s="62"/>
      <c r="E77" s="22"/>
    </row>
    <row r="78" spans="3:5" ht="18">
      <c r="C78" s="22"/>
      <c r="D78" s="62"/>
      <c r="E78" s="22"/>
    </row>
    <row r="79" spans="3:5" ht="18">
      <c r="C79" s="22"/>
      <c r="D79" s="62"/>
      <c r="E79" s="22"/>
    </row>
    <row r="80" spans="3:5" ht="18">
      <c r="C80" s="22"/>
      <c r="D80" s="62"/>
      <c r="E80" s="22"/>
    </row>
    <row r="81" spans="3:5" ht="18">
      <c r="C81" s="22"/>
      <c r="D81" s="62"/>
      <c r="E81" s="22"/>
    </row>
    <row r="82" spans="3:5" ht="18">
      <c r="C82" s="22"/>
      <c r="D82" s="62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ht="18">
      <c r="E630" s="22"/>
    </row>
    <row r="631" ht="18">
      <c r="E631" s="22"/>
    </row>
    <row r="632" ht="18">
      <c r="E632" s="22"/>
    </row>
    <row r="633" ht="18">
      <c r="E633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2019-02-21T13:51:33Z</cp:lastPrinted>
  <dcterms:created xsi:type="dcterms:W3CDTF">2003-04-04T06:54:01Z</dcterms:created>
  <dcterms:modified xsi:type="dcterms:W3CDTF">2019-02-21T13:52:27Z</dcterms:modified>
  <cp:category/>
  <cp:version/>
  <cp:contentType/>
  <cp:contentStatus/>
</cp:coreProperties>
</file>